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595" windowHeight="9210" tabRatio="733" firstSheet="1" activeTab="1"/>
  </bookViews>
  <sheets>
    <sheet name="Equipes" sheetId="1" r:id="rId1"/>
    <sheet name="1er tour" sheetId="2" r:id="rId2"/>
    <sheet name="Class-1-tour" sheetId="3" r:id="rId3"/>
    <sheet name="Demi-finales de classement" sheetId="4" r:id="rId4"/>
    <sheet name="Finales de classement" sheetId="5" r:id="rId5"/>
    <sheet name="Buteurs" sheetId="6" r:id="rId6"/>
    <sheet name="Inscription" sheetId="7" r:id="rId7"/>
    <sheet name="Repas" sheetId="8" r:id="rId8"/>
    <sheet name="Arbitre" sheetId="9" r:id="rId9"/>
    <sheet name="réglement" sheetId="10" r:id="rId10"/>
  </sheets>
  <definedNames>
    <definedName name="_xlnm.Print_Area" localSheetId="1">'1er tour'!$B$1:$S$38</definedName>
    <definedName name="_xlnm.Print_Area" localSheetId="8">'Arbitre'!$A$2:$T$60</definedName>
    <definedName name="_xlnm.Print_Area" localSheetId="2">'Class-1-tour'!$C$4:$K$34</definedName>
    <definedName name="_xlnm.Print_Area" localSheetId="3">'Demi-finales de classement'!$B$2:$S$38</definedName>
    <definedName name="_xlnm.Print_Area" localSheetId="0">'Equipes'!$B$1:$E$25</definedName>
    <definedName name="_xlnm.Print_Area" localSheetId="4">'Finales de classement'!$B$2:$S$40</definedName>
    <definedName name="_xlnm.Print_Area" localSheetId="6">'Inscription'!$A$1:$D$30</definedName>
    <definedName name="_xlnm.Print_Area" localSheetId="9">'réglement'!#REF!</definedName>
    <definedName name="_xlnm.Print_Area" localSheetId="7">'Repas'!$A$1:$D$11</definedName>
  </definedNames>
  <calcPr fullCalcOnLoad="1"/>
</workbook>
</file>

<file path=xl/sharedStrings.xml><?xml version="1.0" encoding="utf-8"?>
<sst xmlns="http://schemas.openxmlformats.org/spreadsheetml/2006/main" count="550" uniqueCount="207">
  <si>
    <t/>
  </si>
  <si>
    <t>MATCHS DE QUALIFICATION  1er TOUR</t>
  </si>
  <si>
    <t>POINTS PAR MATCH</t>
  </si>
  <si>
    <t>Heures</t>
  </si>
  <si>
    <t>-</t>
  </si>
  <si>
    <t>BUTS MARQUES</t>
  </si>
  <si>
    <t>BUTS ENCAISSES</t>
  </si>
  <si>
    <t>CLASSEMENT 1er TOUR</t>
  </si>
  <si>
    <t>EQUIPES</t>
  </si>
  <si>
    <t>Pts</t>
  </si>
  <si>
    <t>J</t>
  </si>
  <si>
    <t>G</t>
  </si>
  <si>
    <t>N</t>
  </si>
  <si>
    <t>P</t>
  </si>
  <si>
    <t>Bp</t>
  </si>
  <si>
    <t>Bc</t>
  </si>
  <si>
    <t>Diff</t>
  </si>
  <si>
    <t>GROUPE N° 1</t>
  </si>
  <si>
    <t>GROUPE N° 2</t>
  </si>
  <si>
    <t>GROUPE N° 3</t>
  </si>
  <si>
    <t>GROUPE N° 4</t>
  </si>
  <si>
    <t>A1</t>
  </si>
  <si>
    <t>A2</t>
  </si>
  <si>
    <t>A3</t>
  </si>
  <si>
    <t>A4</t>
  </si>
  <si>
    <t>B1</t>
  </si>
  <si>
    <t>B2</t>
  </si>
  <si>
    <t>B3</t>
  </si>
  <si>
    <t>B4</t>
  </si>
  <si>
    <t>GROUPE A</t>
  </si>
  <si>
    <t>Nbr points 1er tour</t>
  </si>
  <si>
    <t>Buts marqués</t>
  </si>
  <si>
    <t>Buts encaissée</t>
  </si>
  <si>
    <t>Total points par équipe</t>
  </si>
  <si>
    <t>GROUPE B</t>
  </si>
  <si>
    <t>GROUPE C</t>
  </si>
  <si>
    <t>GROUPE D</t>
  </si>
  <si>
    <t>A5</t>
  </si>
  <si>
    <t>B5</t>
  </si>
  <si>
    <t>COUPE DU FAIRPLAY:</t>
  </si>
  <si>
    <t>1:</t>
  </si>
  <si>
    <t>2:</t>
  </si>
  <si>
    <t>3:</t>
  </si>
  <si>
    <t>4:</t>
  </si>
  <si>
    <t>5:</t>
  </si>
  <si>
    <t>6:</t>
  </si>
  <si>
    <t>7:</t>
  </si>
  <si>
    <t>8:</t>
  </si>
  <si>
    <t>9:</t>
  </si>
  <si>
    <t>10:</t>
  </si>
  <si>
    <t>11:</t>
  </si>
  <si>
    <t>12:</t>
  </si>
  <si>
    <t>13:</t>
  </si>
  <si>
    <t>14:</t>
  </si>
  <si>
    <t>15:</t>
  </si>
  <si>
    <t>16:</t>
  </si>
  <si>
    <t>CLASSEMENT GENERAL</t>
  </si>
  <si>
    <t>Remise des prix</t>
  </si>
  <si>
    <t>TERRAIN 3 (SYNTHETIQUE)</t>
  </si>
  <si>
    <t>TERRAIN 4 (SYNTHETIQUE)</t>
  </si>
  <si>
    <t>TERRAIN 1 (VERT)</t>
  </si>
  <si>
    <t>TERRAIN 2 (VERT)</t>
  </si>
  <si>
    <t>MATCH N°</t>
  </si>
  <si>
    <t>EQUIPE côté tribune</t>
  </si>
  <si>
    <t>COULEURS</t>
  </si>
  <si>
    <t>EQUIPE</t>
  </si>
  <si>
    <t>Avertissement</t>
  </si>
  <si>
    <t>Expulsion</t>
  </si>
  <si>
    <t>Fair-play</t>
  </si>
  <si>
    <t>Buts</t>
  </si>
  <si>
    <t>N°</t>
  </si>
  <si>
    <t xml:space="preserve">TERRAIN N° </t>
  </si>
  <si>
    <t>TERRAIN N°</t>
  </si>
  <si>
    <t>LA LISTE NOMINATIVE DE CHAQUE JOUEUR COMPOSANT L'EQUIPE EST A FOURNIR</t>
  </si>
  <si>
    <t>OBLIGATOIREMENT AVANT LE TOURNOI</t>
  </si>
  <si>
    <t>COULEUR MAILLOT</t>
  </si>
  <si>
    <t>NOM DU RESPONSABLE</t>
  </si>
  <si>
    <t>NOM</t>
  </si>
  <si>
    <t>PRENOM</t>
  </si>
  <si>
    <t>TOURNOI ROUSSELLE 2013</t>
  </si>
  <si>
    <t>G.S.N.M. 1</t>
  </si>
  <si>
    <t>OUDJA</t>
  </si>
  <si>
    <t>(MAROC)</t>
  </si>
  <si>
    <t>ASC SAULXURES</t>
  </si>
  <si>
    <t>FC TONNOY</t>
  </si>
  <si>
    <t>AS DOMMARTIN</t>
  </si>
  <si>
    <t>JARVILLE</t>
  </si>
  <si>
    <t>OL FROUARD POMPEY</t>
  </si>
  <si>
    <t>ST ETIENNE LES REMIREMONT</t>
  </si>
  <si>
    <t>FC NOMENY</t>
  </si>
  <si>
    <t>G.S.N.M. 2</t>
  </si>
  <si>
    <t>NANCY HAUSSONVILLE</t>
  </si>
  <si>
    <t>HETTANGE GRANDE</t>
  </si>
  <si>
    <t>ES PONT A MOUSSON</t>
  </si>
  <si>
    <t>ES LANEUVEUVILLE</t>
  </si>
  <si>
    <t>FC NEUFCHATEAU</t>
  </si>
  <si>
    <t>A.S.N.L.</t>
  </si>
  <si>
    <t>CSO BLENOD</t>
  </si>
  <si>
    <t>AS STE MARIE AUX CHENES</t>
  </si>
  <si>
    <t>COS VILLERS</t>
  </si>
  <si>
    <t>ROUSSY ZOOFFTGEN</t>
  </si>
  <si>
    <t>(Luxembourg)</t>
  </si>
  <si>
    <t>C1</t>
  </si>
  <si>
    <t>C2</t>
  </si>
  <si>
    <t>C3</t>
  </si>
  <si>
    <t>C4</t>
  </si>
  <si>
    <t>C5</t>
  </si>
  <si>
    <t>D1</t>
  </si>
  <si>
    <t>D2</t>
  </si>
  <si>
    <t>D3</t>
  </si>
  <si>
    <t>D4</t>
  </si>
  <si>
    <t>D5</t>
  </si>
  <si>
    <t>Points</t>
  </si>
  <si>
    <t>Gagné</t>
  </si>
  <si>
    <t>Nul</t>
  </si>
  <si>
    <t>Perdu</t>
  </si>
  <si>
    <t>Joué</t>
  </si>
  <si>
    <t>Marqué</t>
  </si>
  <si>
    <t>Encaissé</t>
  </si>
  <si>
    <t>DEMI-FINALES DE CLASSEMENT</t>
  </si>
  <si>
    <t>17-18-19-20</t>
  </si>
  <si>
    <t>13-14-15-16</t>
  </si>
  <si>
    <t>9-10-11-12-</t>
  </si>
  <si>
    <t>5-6-7-8</t>
  </si>
  <si>
    <t>1-2-3-4</t>
  </si>
  <si>
    <t>Places</t>
  </si>
  <si>
    <t>CLASSEMENT</t>
  </si>
  <si>
    <t>:</t>
  </si>
  <si>
    <t>MEILLEUR BUTEUR:</t>
  </si>
  <si>
    <t>MEILLEUR GARDIEN:</t>
  </si>
  <si>
    <t>MEILLEUR JOUEUR:</t>
  </si>
  <si>
    <t>TOURNOI INTERNATIONAL DE LA PENTECÔTE</t>
  </si>
  <si>
    <t>U 11 ANS</t>
  </si>
  <si>
    <t>TOURNOI "ROUSSELLE" 2013</t>
  </si>
  <si>
    <t>FINALES DE CLASSEMENT</t>
  </si>
  <si>
    <t>19-20</t>
  </si>
  <si>
    <t>17-18</t>
  </si>
  <si>
    <t>15-16</t>
  </si>
  <si>
    <t>13-14</t>
  </si>
  <si>
    <t>11-12</t>
  </si>
  <si>
    <t>9-10</t>
  </si>
  <si>
    <t>7-8</t>
  </si>
  <si>
    <t>5-6</t>
  </si>
  <si>
    <t>3-4</t>
  </si>
  <si>
    <t>1-2</t>
  </si>
  <si>
    <t>ANNEE DE NAISSANCE</t>
  </si>
  <si>
    <t>U11</t>
  </si>
  <si>
    <t>JOUEUR</t>
  </si>
  <si>
    <t>U11 ANS</t>
  </si>
  <si>
    <t>buts</t>
  </si>
  <si>
    <t>NOMBRE</t>
  </si>
  <si>
    <t>REPAS</t>
  </si>
  <si>
    <t>Nombre de Repas</t>
  </si>
  <si>
    <t>Formule à 6 € par personne: sandwich américain + boisson + dessert</t>
  </si>
  <si>
    <t>TOURNOI INTERNATIONAL U11</t>
  </si>
  <si>
    <t>TOURNOI « ROUSSELLE »</t>
  </si>
  <si>
    <t>REGLEMENT DU TOURNOI</t>
  </si>
  <si>
    <t>ARTICLE 1 – CATEGORIE D’AGE ET COMPOSITION DES EQUIPES</t>
  </si>
  <si>
    <t>L e groupe sportif de Neuves Maisons organise un plateau international de football U11, tournoi dénommé « tournoi Rousselle », réservé aux joueurs de la catégorie U11 – saison 2011/2012, soit les joueurs nés entre le 1er Janvier 2001 et le 31 Décembre 2002.</t>
  </si>
  <si>
    <t>Chaque équipe remplira une feuille de match (10 joueurs maximum) qui restera valable pour la durée du tournoi. Tout joueur non inscrit au début du tournoi ne pourra y participer.</t>
  </si>
  <si>
    <t>Chaque joueur devra garder le même numéro pendant toute la durée du tournoi</t>
  </si>
  <si>
    <t>ARTICLE2 – RENCONTRES ET DUREES</t>
  </si>
  <si>
    <t>Dans chaque poule, un classement par points est établi selon les modalités suivantes.</t>
  </si>
  <si>
    <t>Un classement par points est établi selon les modalités suivantes :</t>
  </si>
  <si>
    <t> Match gagné = 3 points</t>
  </si>
  <si>
    <t> Match nul = 1 point</t>
  </si>
  <si>
    <t> Match perdu = 0 point</t>
  </si>
  <si>
    <t> Match forfait = -1 point</t>
  </si>
  <si>
    <t>En cas de retard au coup d’envoi, l’équipe absente sera sanctionnée d’un forfait soit -1 point et -3 en différence de but, l’équipe présente sera déclarée gagnante soit 3 points et +3 en différence de but.</t>
  </si>
  <si>
    <t>En cas d’égalité, les équipes concernées seront départagées par :</t>
  </si>
  <si>
    <t>1. le goal-average particulier (résultat de l’opposition entre les deux équipes)</t>
  </si>
  <si>
    <t>2. le goal-average général (de la différence entre les buts marqués et les buts concédés)</t>
  </si>
  <si>
    <t>3. la meilleure attaque</t>
  </si>
  <si>
    <t>4. une série de trois tirs au but</t>
  </si>
  <si>
    <t>Les équipes qui reçoivent (situé dans la 1ere colonne du planning des matchs) jouent coté tribune</t>
  </si>
  <si>
    <t>2ème phase : A la fin des matchs de poule, les 4 premiers vont disputer des PLAY OFF de la LIGUE 1. Les cinquièmes, sixièmes, septièmes et huitièmes vont disputer les PLAY OFF de la LIGUE 2.</t>
  </si>
  <si>
    <t>La durée des matches des PLAY OFF sera de 2*12 minutes et en cas d’égalité à la fin du temps réglementaire, une série de trois tirs au but départagera les équipes.</t>
  </si>
  <si>
    <t>La finale du tournoi ROUSSELLE se déroulera en deux mi-temps de 12 minutes avec un temps de repos de 3 min.</t>
  </si>
  <si>
    <t>En cas d’égalité à la fin du temps réglementaire une série de trois tirs au but départagera les équipes.</t>
  </si>
  <si>
    <t>ARTICLE 3 – ARBITRAGE ET DICIPLINE</t>
  </si>
  <si>
    <t>L’arbitrage central sera assuré par les arbitres officiels du club et par les joueurs u17 du club. Chaque équipe devra fournir un juge de touche.</t>
  </si>
  <si>
    <t>Un joueur expulsé ne pourra pas prendre part à la rencontre suivante et selon la gravité de son acte il pourra se voir interdire de participer à un ou plusieurs matchs ou alors être suspendu jusqu’à la fin du tournoi</t>
  </si>
  <si>
    <t>2 avertissements consécutifs au même joueur et au cours du même match entraineront une suspension d’une rencontre. Les compteurs seront remis à zéro à la fin de la 1ere phase</t>
  </si>
  <si>
    <t>Les règles disciplinaires s ‘appliquent également aux dirigeants et entraineurs du club engagés</t>
  </si>
  <si>
    <t>L’expulsion d’un joueur verra l’élimination d’office du club d’appartenance au challenge du fair play. Il en est de même si un dirigeant ou un entraineur faisant l’objet de remarques.</t>
  </si>
  <si>
    <t>Les arbitres peuvent être amenés à demander aux éducateurs et dirigeant des différentes équipes de sortir un joueur. Il est souhaitable que l’encadrement anticipe les éventuels problèmes. Le joueur sorti est dans tous les cas remplacé pour le reste de la rencontre</t>
  </si>
  <si>
    <t>Les litiges seront tranchés par la commission du tournoi.</t>
  </si>
  <si>
    <t>ARTICLE 4 – EQUIPEMENT DES EQUIPES</t>
  </si>
  <si>
    <t>Chaque équipe doit se munir de deux jeux de maillots de couleurs différentes et de ballons pour s’entrainer. Le port des protèges tibia est obligatoire pendant les rencontres. La tenue des gardiens doit être différente de celle des deux équipes présente sur le terrain</t>
  </si>
  <si>
    <t>ARTICLE 5 – CHALLENGE ET REMISE DES RECOMPENSES</t>
  </si>
  <si>
    <t>La remise des récompenses se fera tout de suite après la finale du tournoi Rousselle sur le site du parc des sports André Courrier. Le classement final sera établi par le comité directeur du tournoi.</t>
  </si>
  <si>
    <t>Les clubs sont tenus par respect pour les organisateurs, de demeurer au stade jusqu’à la remise des récompenses ;</t>
  </si>
  <si>
    <t>Tout club absent lors de la cérémonie de clôture ne sera pas récompensé.</t>
  </si>
  <si>
    <t>ARTICLE 6 – RECOMPENSES</t>
  </si>
  <si>
    <t>Chaque équipe sera récompensée par une coupe. D’autres récompenses seront également attribuées : fair play, meilleur gardien, meilleur buteur, meilleur joueur.</t>
  </si>
  <si>
    <t>ARTICLE 7 – RAPPEL DE QUELQUES REGLES DE FOOT A 7</t>
  </si>
  <si>
    <t>La loi du hors jeu s’appliquent dans la zone des 13m</t>
  </si>
  <si>
    <t>Tous les coups francs sont directs avec les adversaires à 6 mètres.</t>
  </si>
  <si>
    <t>Les sorties de but se joueront à 9 mètres du but et le ballon doit sortir de la zone des 13m</t>
  </si>
  <si>
    <t>Les remplacements peuvent se faire à tout moment (donc un arrêt de jeu n’est pas obligatoire) en veillant bien à ce que le joueur qui rentre attende que le joueur qu’il remplace soit sorti du terrain.</t>
  </si>
  <si>
    <t>Sur un six mètres, un corner et le coup d’envoi, les joueurs adverses doivent se trouver à 6 mètres du ballon</t>
  </si>
  <si>
    <t>Le gardien peut prendre le ballon à la main sur une passe en retrait de ses coéquipiers.</t>
  </si>
  <si>
    <t>En cas de mauvaise touche, le joueur recommence une fois la touche.</t>
  </si>
  <si>
    <t>Le club organisateur décline toute responsabilité en cas de vol, de pertes ou d’accidents pouvant se dérouler lors du week end sur et en dehors du terrain.</t>
  </si>
  <si>
    <t>Nous vous informons que ce règlement est susceptible d’évoluer.</t>
  </si>
  <si>
    <t>Il aura lieu du Samedi 18 Mai au terrain des sports André Courrier à Neuves Maisons</t>
  </si>
  <si>
    <t>1er phase : les 20 équipes sont réparties en 4 poules (A-B-C-D) de 5 équipes et disputent 4 matchs de 15 min sans repos. Un protocole d’entrée sera effectué à chaque début de match.</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</si>
</sst>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
    <numFmt numFmtId="165" formatCode="h:mm;@"/>
    <numFmt numFmtId="166" formatCode="0.000"/>
  </numFmts>
  <fonts count="69">
    <font>
      <sz val="10"/>
      <name val="Arial"/>
      <family val="0"/>
    </font>
    <font>
      <b/>
      <u val="single"/>
      <sz val="20"/>
      <name val="Arial"/>
      <family val="2"/>
    </font>
    <font>
      <b/>
      <u val="single"/>
      <sz val="18"/>
      <name val="Arial"/>
      <family val="2"/>
    </font>
    <font>
      <sz val="11"/>
      <color indexed="9"/>
      <name val="Times New Roman"/>
      <family val="1"/>
    </font>
    <font>
      <sz val="16"/>
      <name val="Arial"/>
      <family val="2"/>
    </font>
    <font>
      <sz val="18"/>
      <name val="Arial"/>
      <family val="2"/>
    </font>
    <font>
      <b/>
      <sz val="10"/>
      <color indexed="10"/>
      <name val="Arial"/>
      <family val="2"/>
    </font>
    <font>
      <b/>
      <i/>
      <u val="single"/>
      <sz val="10"/>
      <color indexed="10"/>
      <name val="Arial"/>
      <family val="2"/>
    </font>
    <font>
      <sz val="9"/>
      <name val="Times New Roman"/>
      <family val="1"/>
    </font>
    <font>
      <b/>
      <sz val="9"/>
      <name val="Times New Roman"/>
      <family val="1"/>
    </font>
    <font>
      <b/>
      <sz val="11"/>
      <name val="Times New Roman"/>
      <family val="1"/>
    </font>
    <font>
      <sz val="11"/>
      <name val="Times New Roman"/>
      <family val="1"/>
    </font>
    <font>
      <sz val="9"/>
      <name val="Arial"/>
      <family val="2"/>
    </font>
    <font>
      <sz val="9"/>
      <color indexed="9"/>
      <name val="Times New Roman"/>
      <family val="1"/>
    </font>
    <font>
      <sz val="10"/>
      <name val="Times New Roman"/>
      <family val="1"/>
    </font>
    <font>
      <sz val="10"/>
      <color indexed="9"/>
      <name val="Times New Roman"/>
      <family val="1"/>
    </font>
    <font>
      <sz val="12"/>
      <name val="Times New Roman"/>
      <family val="1"/>
    </font>
    <font>
      <b/>
      <u val="single"/>
      <sz val="9"/>
      <name val="Times New Roman"/>
      <family val="1"/>
    </font>
    <font>
      <sz val="8"/>
      <name val="Arial"/>
      <family val="2"/>
    </font>
    <font>
      <b/>
      <sz val="10"/>
      <name val="Arial"/>
      <family val="2"/>
    </font>
    <font>
      <b/>
      <u val="single"/>
      <sz val="18"/>
      <name val="Times New Roman"/>
      <family val="1"/>
    </font>
    <font>
      <b/>
      <sz val="12"/>
      <name val="Arial"/>
      <family val="2"/>
    </font>
    <font>
      <sz val="5"/>
      <name val="Times New Roman"/>
      <family val="1"/>
    </font>
    <font>
      <sz val="10"/>
      <color indexed="9"/>
      <name val="Arial"/>
      <family val="2"/>
    </font>
    <font>
      <b/>
      <sz val="12"/>
      <color indexed="9"/>
      <name val="Arial"/>
      <family val="2"/>
    </font>
    <font>
      <b/>
      <sz val="20"/>
      <name val="Times New Roman"/>
      <family val="1"/>
    </font>
    <font>
      <b/>
      <sz val="20"/>
      <color indexed="9"/>
      <name val="Times New Roman"/>
      <family val="1"/>
    </font>
    <font>
      <b/>
      <u val="single"/>
      <sz val="24"/>
      <name val="Microsoft Sans Serif"/>
      <family val="2"/>
    </font>
    <font>
      <b/>
      <sz val="14"/>
      <name val="Arial"/>
      <family val="2"/>
    </font>
    <font>
      <b/>
      <sz val="16"/>
      <name val="Arial"/>
      <family val="2"/>
    </font>
    <font>
      <b/>
      <u val="single"/>
      <sz val="20"/>
      <name val="Times New Roman"/>
      <family val="1"/>
    </font>
    <font>
      <b/>
      <sz val="11"/>
      <name val="Arial"/>
      <family val="2"/>
    </font>
    <font>
      <sz val="8"/>
      <name val="Times New Roman"/>
      <family val="1"/>
    </font>
    <font>
      <sz val="12"/>
      <name val="Arial"/>
      <family val="2"/>
    </font>
    <font>
      <sz val="7"/>
      <color indexed="9"/>
      <name val="Arial"/>
      <family val="2"/>
    </font>
    <font>
      <sz val="7"/>
      <name val="Arial"/>
      <family val="2"/>
    </font>
    <font>
      <b/>
      <u val="single"/>
      <sz val="28"/>
      <name val="Microsoft Sans Serif"/>
      <family val="2"/>
    </font>
    <font>
      <b/>
      <sz val="10"/>
      <name val="Times New Roman"/>
      <family val="1"/>
    </font>
    <font>
      <sz val="14"/>
      <name val="Arial"/>
      <family val="2"/>
    </font>
    <font>
      <b/>
      <sz val="9"/>
      <name val="Arial"/>
      <family val="2"/>
    </font>
    <font>
      <b/>
      <sz val="12"/>
      <name val="Times New Roman"/>
      <family val="1"/>
    </font>
    <font>
      <b/>
      <sz val="14"/>
      <name val="Microsoft Sans Serif"/>
      <family val="2"/>
    </font>
    <font>
      <b/>
      <u val="single"/>
      <sz val="20"/>
      <name val="Microsoft Sans Serif"/>
      <family val="2"/>
    </font>
    <font>
      <b/>
      <u val="single"/>
      <sz val="14"/>
      <name val="Arial"/>
      <family val="2"/>
    </font>
    <font>
      <b/>
      <sz val="22"/>
      <name val="Microsoft Sans Serif"/>
      <family val="2"/>
    </font>
    <font>
      <b/>
      <u val="single"/>
      <sz val="24"/>
      <name val="Verdana"/>
      <family val="2"/>
    </font>
    <font>
      <b/>
      <sz val="22"/>
      <name val="Arial"/>
      <family val="2"/>
    </font>
    <font>
      <b/>
      <sz val="18"/>
      <name val="Arial"/>
      <family val="2"/>
    </font>
    <font>
      <b/>
      <u val="single"/>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u val="single"/>
      <sz val="16"/>
      <color indexed="9"/>
      <name val="Times New Roman"/>
      <family val="1"/>
    </font>
    <font>
      <b/>
      <sz val="20"/>
      <name val="Arial"/>
      <family val="2"/>
    </font>
    <font>
      <sz val="2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6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style="thin"/>
      <bottom>
        <color indexed="63"/>
      </bottom>
    </border>
    <border>
      <left style="thin"/>
      <right>
        <color indexed="63"/>
      </right>
      <top style="medium"/>
      <bottom style="medium"/>
    </border>
    <border>
      <left>
        <color indexed="63"/>
      </left>
      <right>
        <color indexed="63"/>
      </right>
      <top style="medium"/>
      <bottom style="medium"/>
    </border>
    <border>
      <left style="medium"/>
      <right style="thin"/>
      <top style="thin"/>
      <bottom>
        <color indexed="63"/>
      </bottom>
    </border>
    <border>
      <left>
        <color indexed="63"/>
      </left>
      <right style="thin"/>
      <top style="medium"/>
      <bottom>
        <color indexed="63"/>
      </bottom>
    </border>
    <border>
      <left>
        <color indexed="63"/>
      </left>
      <right style="medium"/>
      <top style="thin"/>
      <bottom>
        <color indexed="63"/>
      </bottom>
    </border>
    <border>
      <left>
        <color indexed="63"/>
      </left>
      <right style="thin"/>
      <top style="medium"/>
      <bottom style="medium"/>
    </border>
    <border>
      <left style="thin"/>
      <right style="thin"/>
      <top>
        <color indexed="63"/>
      </top>
      <bottom>
        <color indexed="63"/>
      </bottom>
    </border>
    <border>
      <left style="medium"/>
      <right>
        <color indexed="63"/>
      </right>
      <top>
        <color indexed="63"/>
      </top>
      <bottom style="thin"/>
    </border>
    <border>
      <left>
        <color indexed="63"/>
      </left>
      <right style="medium"/>
      <top>
        <color indexed="63"/>
      </top>
      <bottom style="thin"/>
    </border>
    <border>
      <left style="thin"/>
      <right style="thin"/>
      <top>
        <color indexed="63"/>
      </top>
      <bottom style="medium"/>
    </border>
    <border>
      <left style="medium"/>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thin"/>
    </border>
    <border>
      <left>
        <color indexed="63"/>
      </left>
      <right style="double"/>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1" fillId="0" borderId="0" applyNumberFormat="0" applyFill="0" applyBorder="0" applyAlignment="0" applyProtection="0"/>
    <xf numFmtId="0" fontId="52" fillId="20" borderId="1" applyNumberFormat="0" applyAlignment="0" applyProtection="0"/>
    <xf numFmtId="0" fontId="53" fillId="0" borderId="2" applyNumberFormat="0" applyFill="0" applyAlignment="0" applyProtection="0"/>
    <xf numFmtId="0" fontId="0" fillId="21" borderId="3" applyNumberFormat="0" applyFont="0" applyAlignment="0" applyProtection="0"/>
    <xf numFmtId="0" fontId="54" fillId="7" borderId="1" applyNumberFormat="0" applyAlignment="0" applyProtection="0"/>
    <xf numFmtId="0" fontId="55"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22" borderId="0" applyNumberFormat="0" applyBorder="0" applyAlignment="0" applyProtection="0"/>
    <xf numFmtId="9" fontId="0" fillId="0" borderId="0" applyFont="0" applyFill="0" applyBorder="0" applyAlignment="0" applyProtection="0"/>
    <xf numFmtId="0" fontId="57" fillId="4" borderId="0" applyNumberFormat="0" applyBorder="0" applyAlignment="0" applyProtection="0"/>
    <xf numFmtId="0" fontId="58" fillId="20"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3" borderId="9" applyNumberFormat="0" applyAlignment="0" applyProtection="0"/>
  </cellStyleXfs>
  <cellXfs count="327">
    <xf numFmtId="0" fontId="0" fillId="0" borderId="0" xfId="0" applyAlignment="1">
      <alignment/>
    </xf>
    <xf numFmtId="9" fontId="6" fillId="0" borderId="0" xfId="50" applyFont="1" applyFill="1" applyBorder="1" applyAlignment="1">
      <alignment horizontal="center"/>
    </xf>
    <xf numFmtId="0" fontId="0" fillId="0" borderId="0" xfId="0" applyBorder="1" applyAlignment="1">
      <alignment/>
    </xf>
    <xf numFmtId="0" fontId="7" fillId="0" borderId="0" xfId="0" applyFont="1" applyAlignment="1">
      <alignment horizontal="center"/>
    </xf>
    <xf numFmtId="0" fontId="8" fillId="0" borderId="0" xfId="0" applyFont="1" applyFill="1" applyAlignment="1">
      <alignment/>
    </xf>
    <xf numFmtId="0" fontId="8" fillId="0" borderId="0" xfId="0" applyFont="1" applyFill="1" applyAlignment="1">
      <alignment horizontal="center"/>
    </xf>
    <xf numFmtId="0" fontId="9" fillId="24" borderId="10" xfId="0" applyFont="1" applyFill="1" applyBorder="1" applyAlignment="1">
      <alignment horizontal="centerContinuous"/>
    </xf>
    <xf numFmtId="0" fontId="10" fillId="0" borderId="11" xfId="0" applyFont="1" applyFill="1" applyBorder="1" applyAlignment="1">
      <alignment horizontal="centerContinuous"/>
    </xf>
    <xf numFmtId="0" fontId="11" fillId="0" borderId="0" xfId="0" applyFont="1" applyFill="1" applyAlignment="1">
      <alignment/>
    </xf>
    <xf numFmtId="0" fontId="11" fillId="0" borderId="0" xfId="0" applyFont="1" applyFill="1" applyAlignment="1">
      <alignment/>
    </xf>
    <xf numFmtId="0" fontId="10" fillId="24" borderId="10" xfId="0" applyFont="1" applyFill="1" applyBorder="1" applyAlignment="1">
      <alignment horizontal="centerContinuous"/>
    </xf>
    <xf numFmtId="0" fontId="11" fillId="0" borderId="0" xfId="0" applyFont="1" applyFill="1" applyAlignment="1">
      <alignment horizontal="center"/>
    </xf>
    <xf numFmtId="0" fontId="12" fillId="0" borderId="0" xfId="0" applyFont="1" applyFill="1" applyBorder="1" applyAlignment="1">
      <alignment/>
    </xf>
    <xf numFmtId="0" fontId="13" fillId="24" borderId="0" xfId="0" applyFont="1" applyFill="1" applyAlignment="1">
      <alignment/>
    </xf>
    <xf numFmtId="0" fontId="8" fillId="0" borderId="0" xfId="0" applyFont="1" applyFill="1" applyAlignment="1">
      <alignment/>
    </xf>
    <xf numFmtId="0" fontId="12" fillId="0" borderId="0" xfId="0" applyFont="1" applyFill="1" applyAlignment="1">
      <alignment/>
    </xf>
    <xf numFmtId="0" fontId="8" fillId="0" borderId="0" xfId="0" applyFont="1" applyFill="1" applyBorder="1" applyAlignment="1">
      <alignment/>
    </xf>
    <xf numFmtId="0" fontId="13" fillId="24" borderId="12" xfId="0" applyFont="1" applyFill="1" applyBorder="1" applyAlignment="1">
      <alignment/>
    </xf>
    <xf numFmtId="0" fontId="14" fillId="0" borderId="13" xfId="0" applyFont="1" applyFill="1" applyBorder="1" applyAlignment="1">
      <alignment/>
    </xf>
    <xf numFmtId="0" fontId="14" fillId="0" borderId="0" xfId="0" applyFont="1" applyFill="1" applyAlignment="1">
      <alignment/>
    </xf>
    <xf numFmtId="0" fontId="14" fillId="0" borderId="0" xfId="0" applyFont="1" applyFill="1" applyAlignment="1">
      <alignment/>
    </xf>
    <xf numFmtId="0" fontId="15" fillId="24" borderId="12" xfId="0" applyFont="1" applyFill="1" applyBorder="1" applyAlignment="1">
      <alignment/>
    </xf>
    <xf numFmtId="0" fontId="14" fillId="0" borderId="0" xfId="0" applyFont="1" applyFill="1" applyAlignment="1">
      <alignment horizontal="center"/>
    </xf>
    <xf numFmtId="0" fontId="13" fillId="24" borderId="14" xfId="0" applyFont="1" applyFill="1" applyBorder="1" applyAlignment="1">
      <alignment/>
    </xf>
    <xf numFmtId="0" fontId="14" fillId="0" borderId="15" xfId="0" applyFont="1" applyFill="1" applyBorder="1" applyAlignment="1">
      <alignment/>
    </xf>
    <xf numFmtId="0" fontId="15" fillId="24" borderId="14" xfId="0" applyFont="1" applyFill="1" applyBorder="1" applyAlignment="1">
      <alignment/>
    </xf>
    <xf numFmtId="0" fontId="13" fillId="24" borderId="16" xfId="0" applyFont="1" applyFill="1" applyBorder="1" applyAlignment="1">
      <alignment/>
    </xf>
    <xf numFmtId="0" fontId="8" fillId="0" borderId="0" xfId="0" applyFont="1" applyFill="1" applyBorder="1" applyAlignment="1">
      <alignment/>
    </xf>
    <xf numFmtId="0" fontId="8" fillId="0" borderId="0" xfId="0" applyFont="1" applyFill="1" applyBorder="1" applyAlignment="1">
      <alignment horizontal="center"/>
    </xf>
    <xf numFmtId="0" fontId="13" fillId="24" borderId="0" xfId="0" applyFont="1" applyFill="1" applyBorder="1" applyAlignment="1">
      <alignment/>
    </xf>
    <xf numFmtId="0" fontId="16" fillId="0" borderId="0" xfId="0" applyFont="1" applyFill="1" applyAlignment="1">
      <alignment/>
    </xf>
    <xf numFmtId="0" fontId="14" fillId="0" borderId="0" xfId="0" applyFont="1" applyFill="1" applyBorder="1" applyAlignment="1">
      <alignment horizontal="center"/>
    </xf>
    <xf numFmtId="164" fontId="14" fillId="0" borderId="0" xfId="0" applyNumberFormat="1" applyFont="1" applyFill="1" applyBorder="1" applyAlignment="1" applyProtection="1">
      <alignment horizontal="center"/>
      <protection/>
    </xf>
    <xf numFmtId="0" fontId="14" fillId="0" borderId="17" xfId="0" applyFont="1" applyFill="1" applyBorder="1" applyAlignment="1">
      <alignment/>
    </xf>
    <xf numFmtId="0" fontId="8" fillId="0" borderId="0" xfId="0" applyFont="1" applyFill="1" applyBorder="1" applyAlignment="1" applyProtection="1">
      <alignment/>
      <protection/>
    </xf>
    <xf numFmtId="0" fontId="15" fillId="24" borderId="16" xfId="0" applyFont="1" applyFill="1" applyBorder="1" applyAlignment="1">
      <alignment/>
    </xf>
    <xf numFmtId="0" fontId="0" fillId="0" borderId="0" xfId="0" applyAlignment="1">
      <alignment horizontal="center"/>
    </xf>
    <xf numFmtId="0" fontId="15" fillId="24" borderId="0" xfId="0" applyFont="1" applyFill="1" applyBorder="1" applyAlignment="1" applyProtection="1">
      <alignment/>
      <protection/>
    </xf>
    <xf numFmtId="0" fontId="14" fillId="0" borderId="0" xfId="0" applyFont="1" applyFill="1" applyBorder="1" applyAlignment="1" applyProtection="1">
      <alignment horizontal="center"/>
      <protection locked="0"/>
    </xf>
    <xf numFmtId="0" fontId="21" fillId="0" borderId="0" xfId="0" applyFont="1" applyAlignment="1">
      <alignment/>
    </xf>
    <xf numFmtId="165" fontId="14" fillId="0" borderId="0" xfId="0" applyNumberFormat="1" applyFont="1" applyFill="1" applyBorder="1" applyAlignment="1" applyProtection="1">
      <alignment horizontal="center"/>
      <protection/>
    </xf>
    <xf numFmtId="165" fontId="8" fillId="0" borderId="0" xfId="0" applyNumberFormat="1" applyFont="1" applyFill="1" applyAlignment="1">
      <alignment/>
    </xf>
    <xf numFmtId="0" fontId="17" fillId="0" borderId="0" xfId="0" applyFont="1" applyFill="1" applyBorder="1" applyAlignment="1" applyProtection="1">
      <alignment/>
      <protection/>
    </xf>
    <xf numFmtId="0" fontId="0" fillId="0" borderId="0" xfId="0" applyAlignment="1" applyProtection="1">
      <alignment/>
      <protection/>
    </xf>
    <xf numFmtId="0" fontId="9" fillId="0" borderId="0" xfId="0" applyFont="1" applyFill="1" applyBorder="1" applyAlignment="1" applyProtection="1">
      <alignment horizontal="centerContinuous"/>
      <protection/>
    </xf>
    <xf numFmtId="0" fontId="19" fillId="0" borderId="0" xfId="0" applyFont="1" applyAlignment="1" applyProtection="1">
      <alignment/>
      <protection/>
    </xf>
    <xf numFmtId="0" fontId="9" fillId="0" borderId="0" xfId="0" applyFont="1" applyFill="1" applyBorder="1" applyAlignment="1" applyProtection="1">
      <alignment horizontal="center"/>
      <protection/>
    </xf>
    <xf numFmtId="0" fontId="8" fillId="0" borderId="18" xfId="0" applyFont="1" applyFill="1" applyBorder="1" applyAlignment="1" applyProtection="1">
      <alignment/>
      <protection/>
    </xf>
    <xf numFmtId="0" fontId="8" fillId="0" borderId="19" xfId="0" applyFont="1" applyFill="1" applyBorder="1" applyAlignment="1" applyProtection="1">
      <alignment/>
      <protection/>
    </xf>
    <xf numFmtId="0" fontId="8" fillId="0" borderId="20" xfId="0" applyFont="1" applyFill="1" applyBorder="1" applyAlignment="1" applyProtection="1">
      <alignment/>
      <protection/>
    </xf>
    <xf numFmtId="0" fontId="0" fillId="0" borderId="0" xfId="0"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0" fillId="0" borderId="19" xfId="0" applyFill="1" applyBorder="1" applyAlignment="1" applyProtection="1">
      <alignment/>
      <protection/>
    </xf>
    <xf numFmtId="0" fontId="0" fillId="0" borderId="18" xfId="0"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0" xfId="0" applyFill="1" applyBorder="1" applyAlignment="1" applyProtection="1">
      <alignment/>
      <protection/>
    </xf>
    <xf numFmtId="0" fontId="9" fillId="24" borderId="10" xfId="0" applyFont="1" applyFill="1" applyBorder="1" applyAlignment="1" applyProtection="1">
      <alignment horizontal="centerContinuous"/>
      <protection/>
    </xf>
    <xf numFmtId="0" fontId="10" fillId="0" borderId="11" xfId="0" applyFont="1" applyFill="1" applyBorder="1" applyAlignment="1" applyProtection="1">
      <alignment horizontal="centerContinuous"/>
      <protection/>
    </xf>
    <xf numFmtId="0" fontId="13" fillId="24" borderId="0" xfId="0" applyFont="1" applyFill="1" applyAlignment="1" applyProtection="1">
      <alignment/>
      <protection/>
    </xf>
    <xf numFmtId="0" fontId="8" fillId="0" borderId="0" xfId="0" applyFont="1" applyFill="1" applyAlignment="1" applyProtection="1">
      <alignment/>
      <protection/>
    </xf>
    <xf numFmtId="0" fontId="15" fillId="24" borderId="12" xfId="0" applyFont="1" applyFill="1" applyBorder="1" applyAlignment="1" applyProtection="1">
      <alignment/>
      <protection/>
    </xf>
    <xf numFmtId="0" fontId="14" fillId="0" borderId="13" xfId="0" applyFont="1" applyFill="1" applyBorder="1" applyAlignment="1" applyProtection="1">
      <alignment/>
      <protection/>
    </xf>
    <xf numFmtId="0" fontId="14" fillId="0" borderId="13" xfId="0" applyFont="1" applyFill="1" applyBorder="1" applyAlignment="1" applyProtection="1">
      <alignment horizontal="center"/>
      <protection/>
    </xf>
    <xf numFmtId="0" fontId="15" fillId="24" borderId="14" xfId="0" applyFont="1" applyFill="1" applyBorder="1" applyAlignment="1" applyProtection="1">
      <alignment/>
      <protection/>
    </xf>
    <xf numFmtId="0" fontId="14" fillId="0" borderId="15" xfId="0" applyFont="1" applyFill="1" applyBorder="1" applyAlignment="1" applyProtection="1">
      <alignment/>
      <protection/>
    </xf>
    <xf numFmtId="0" fontId="14" fillId="0" borderId="15" xfId="0" applyFont="1" applyFill="1" applyBorder="1" applyAlignment="1" applyProtection="1">
      <alignment horizontal="center"/>
      <protection/>
    </xf>
    <xf numFmtId="0" fontId="15" fillId="24" borderId="16" xfId="0" applyFont="1" applyFill="1" applyBorder="1" applyAlignment="1" applyProtection="1">
      <alignment/>
      <protection/>
    </xf>
    <xf numFmtId="0" fontId="14" fillId="0" borderId="17" xfId="0" applyFont="1" applyFill="1" applyBorder="1" applyAlignment="1" applyProtection="1">
      <alignment/>
      <protection/>
    </xf>
    <xf numFmtId="0" fontId="14" fillId="0" borderId="17" xfId="0" applyFont="1" applyFill="1" applyBorder="1" applyAlignment="1" applyProtection="1">
      <alignment horizontal="center"/>
      <protection/>
    </xf>
    <xf numFmtId="0" fontId="8" fillId="0" borderId="0" xfId="0" applyFont="1" applyFill="1" applyAlignment="1" applyProtection="1">
      <alignment horizontal="center"/>
      <protection/>
    </xf>
    <xf numFmtId="2" fontId="22" fillId="0" borderId="13" xfId="0" applyNumberFormat="1" applyFont="1" applyFill="1" applyBorder="1" applyAlignment="1" applyProtection="1">
      <alignment horizontal="center"/>
      <protection/>
    </xf>
    <xf numFmtId="2" fontId="22" fillId="0" borderId="15" xfId="0" applyNumberFormat="1" applyFont="1" applyFill="1" applyBorder="1" applyAlignment="1" applyProtection="1">
      <alignment horizontal="center"/>
      <protection/>
    </xf>
    <xf numFmtId="2" fontId="22" fillId="0" borderId="17" xfId="0" applyNumberFormat="1" applyFont="1" applyFill="1" applyBorder="1" applyAlignment="1" applyProtection="1">
      <alignment horizontal="center"/>
      <protection/>
    </xf>
    <xf numFmtId="0" fontId="23" fillId="0" borderId="0" xfId="0" applyFont="1" applyAlignment="1">
      <alignment/>
    </xf>
    <xf numFmtId="0" fontId="13" fillId="0" borderId="0" xfId="0" applyFont="1" applyFill="1" applyBorder="1" applyAlignment="1">
      <alignment/>
    </xf>
    <xf numFmtId="0" fontId="24" fillId="0" borderId="0" xfId="0" applyFont="1" applyAlignment="1">
      <alignment/>
    </xf>
    <xf numFmtId="0" fontId="23" fillId="0" borderId="0" xfId="0" applyFont="1" applyAlignment="1">
      <alignment/>
    </xf>
    <xf numFmtId="0" fontId="8" fillId="0" borderId="0" xfId="0" applyFont="1" applyFill="1" applyAlignment="1" applyProtection="1">
      <alignment/>
      <protection/>
    </xf>
    <xf numFmtId="0" fontId="12" fillId="0" borderId="0" xfId="0" applyFont="1" applyFill="1" applyBorder="1" applyAlignment="1" applyProtection="1">
      <alignment/>
      <protection/>
    </xf>
    <xf numFmtId="0" fontId="25" fillId="0" borderId="0" xfId="0" applyFont="1" applyFill="1" applyAlignment="1" applyProtection="1">
      <alignment/>
      <protection/>
    </xf>
    <xf numFmtId="0" fontId="25" fillId="0" borderId="0" xfId="0" applyFont="1" applyFill="1" applyAlignment="1" applyProtection="1">
      <alignment horizontal="center"/>
      <protection/>
    </xf>
    <xf numFmtId="0" fontId="26" fillId="24" borderId="0" xfId="0" applyFont="1" applyFill="1" applyAlignment="1" applyProtection="1">
      <alignment/>
      <protection/>
    </xf>
    <xf numFmtId="0" fontId="25" fillId="0" borderId="0" xfId="0" applyFont="1" applyFill="1" applyAlignment="1" applyProtection="1">
      <alignment/>
      <protection/>
    </xf>
    <xf numFmtId="0" fontId="27" fillId="0" borderId="0" xfId="0" applyFont="1" applyFill="1" applyAlignment="1" applyProtection="1">
      <alignment/>
      <protection/>
    </xf>
    <xf numFmtId="0" fontId="1" fillId="0" borderId="0" xfId="0" applyFont="1" applyBorder="1" applyAlignment="1" applyProtection="1">
      <alignment/>
      <protection/>
    </xf>
    <xf numFmtId="0" fontId="28" fillId="0" borderId="22" xfId="0" applyFont="1" applyBorder="1" applyAlignment="1" applyProtection="1">
      <alignment vertical="center"/>
      <protection/>
    </xf>
    <xf numFmtId="0" fontId="21" fillId="0" borderId="22" xfId="0" applyFont="1" applyBorder="1" applyAlignment="1" applyProtection="1">
      <alignment horizontal="left" vertical="center"/>
      <protection/>
    </xf>
    <xf numFmtId="0" fontId="21" fillId="0" borderId="23" xfId="0" applyFont="1" applyBorder="1" applyAlignment="1" applyProtection="1">
      <alignment horizontal="left" vertical="center"/>
      <protection/>
    </xf>
    <xf numFmtId="0" fontId="29" fillId="0" borderId="21" xfId="0" applyFont="1" applyBorder="1" applyAlignment="1" applyProtection="1">
      <alignment vertical="center"/>
      <protection/>
    </xf>
    <xf numFmtId="0" fontId="29" fillId="0" borderId="22" xfId="0" applyFont="1" applyBorder="1" applyAlignment="1" applyProtection="1">
      <alignment vertical="center"/>
      <protection/>
    </xf>
    <xf numFmtId="0" fontId="29" fillId="0" borderId="22" xfId="0" applyFont="1" applyBorder="1" applyAlignment="1" applyProtection="1">
      <alignment horizontal="center" vertical="center"/>
      <protection/>
    </xf>
    <xf numFmtId="0" fontId="29" fillId="0" borderId="23" xfId="0" applyFont="1" applyBorder="1" applyAlignment="1" applyProtection="1">
      <alignment horizontal="center" vertical="center"/>
      <protection/>
    </xf>
    <xf numFmtId="0" fontId="29"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0" fillId="0" borderId="0" xfId="0" applyAlignment="1" applyProtection="1">
      <alignment vertical="center"/>
      <protection/>
    </xf>
    <xf numFmtId="49" fontId="28" fillId="0" borderId="21" xfId="0" applyNumberFormat="1" applyFont="1" applyBorder="1" applyAlignment="1" applyProtection="1">
      <alignment horizontal="center" vertical="center"/>
      <protection/>
    </xf>
    <xf numFmtId="2" fontId="34" fillId="0" borderId="0" xfId="0" applyNumberFormat="1" applyFont="1" applyAlignment="1">
      <alignment/>
    </xf>
    <xf numFmtId="166" fontId="35" fillId="0" borderId="0" xfId="0" applyNumberFormat="1" applyFont="1" applyAlignment="1">
      <alignment/>
    </xf>
    <xf numFmtId="0" fontId="8" fillId="0" borderId="0" xfId="0" applyFont="1" applyBorder="1" applyAlignment="1">
      <alignment/>
    </xf>
    <xf numFmtId="0" fontId="0" fillId="0" borderId="0" xfId="0" applyBorder="1" applyAlignment="1">
      <alignment horizontal="center"/>
    </xf>
    <xf numFmtId="0" fontId="29" fillId="0" borderId="0" xfId="0" applyFont="1" applyBorder="1" applyAlignment="1" applyProtection="1">
      <alignment vertical="center"/>
      <protection/>
    </xf>
    <xf numFmtId="0" fontId="29"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Border="1" applyAlignment="1" applyProtection="1">
      <alignment horizontal="center" vertical="center"/>
      <protection/>
    </xf>
    <xf numFmtId="165" fontId="37" fillId="0" borderId="0" xfId="0" applyNumberFormat="1" applyFont="1" applyFill="1" applyBorder="1" applyAlignment="1" applyProtection="1">
      <alignment horizontal="center"/>
      <protection/>
    </xf>
    <xf numFmtId="0" fontId="28" fillId="0" borderId="21" xfId="0" applyFont="1" applyBorder="1" applyAlignment="1">
      <alignment/>
    </xf>
    <xf numFmtId="0" fontId="38" fillId="0" borderId="22" xfId="0" applyFont="1" applyBorder="1" applyAlignment="1">
      <alignment/>
    </xf>
    <xf numFmtId="0" fontId="38" fillId="0" borderId="23" xfId="0" applyFont="1" applyBorder="1" applyAlignment="1">
      <alignment/>
    </xf>
    <xf numFmtId="0" fontId="21" fillId="0" borderId="21" xfId="0" applyFont="1" applyBorder="1" applyAlignment="1">
      <alignment/>
    </xf>
    <xf numFmtId="0" fontId="0" fillId="0" borderId="23" xfId="0" applyBorder="1" applyAlignment="1">
      <alignment/>
    </xf>
    <xf numFmtId="0" fontId="19" fillId="0" borderId="0" xfId="0" applyFont="1" applyAlignment="1">
      <alignment/>
    </xf>
    <xf numFmtId="0" fontId="19" fillId="0" borderId="21" xfId="0" applyFont="1" applyBorder="1" applyAlignment="1">
      <alignment/>
    </xf>
    <xf numFmtId="0" fontId="21" fillId="0" borderId="22" xfId="0" applyFont="1" applyBorder="1" applyAlignment="1">
      <alignment/>
    </xf>
    <xf numFmtId="0" fontId="21" fillId="0" borderId="22" xfId="0" applyFont="1" applyBorder="1" applyAlignment="1">
      <alignment/>
    </xf>
    <xf numFmtId="0" fontId="21" fillId="0" borderId="23" xfId="0" applyFont="1" applyBorder="1" applyAlignment="1">
      <alignment/>
    </xf>
    <xf numFmtId="0" fontId="21" fillId="0" borderId="21" xfId="0" applyFont="1" applyBorder="1" applyAlignment="1">
      <alignment/>
    </xf>
    <xf numFmtId="0" fontId="21" fillId="0" borderId="23"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39" fillId="0" borderId="19" xfId="0" applyFont="1"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39" fillId="0" borderId="25" xfId="0" applyFont="1" applyBorder="1" applyAlignment="1">
      <alignment/>
    </xf>
    <xf numFmtId="0" fontId="33" fillId="0" borderId="21" xfId="0" applyFont="1" applyBorder="1" applyAlignment="1">
      <alignment vertical="center"/>
    </xf>
    <xf numFmtId="0" fontId="19" fillId="0" borderId="22" xfId="0" applyFont="1" applyBorder="1" applyAlignment="1">
      <alignment vertical="center"/>
    </xf>
    <xf numFmtId="0" fontId="19" fillId="0" borderId="22" xfId="0" applyFont="1" applyBorder="1" applyAlignment="1">
      <alignment/>
    </xf>
    <xf numFmtId="0" fontId="19" fillId="0" borderId="23" xfId="0" applyFont="1" applyBorder="1" applyAlignment="1">
      <alignment/>
    </xf>
    <xf numFmtId="0" fontId="33" fillId="0" borderId="21" xfId="0" applyFont="1" applyBorder="1" applyAlignment="1">
      <alignment/>
    </xf>
    <xf numFmtId="0" fontId="0" fillId="0" borderId="22" xfId="0" applyBorder="1" applyAlignment="1">
      <alignment/>
    </xf>
    <xf numFmtId="0" fontId="19" fillId="0" borderId="27" xfId="0" applyFont="1" applyBorder="1" applyAlignment="1">
      <alignment/>
    </xf>
    <xf numFmtId="0" fontId="39" fillId="0" borderId="27" xfId="0" applyFont="1" applyBorder="1" applyAlignment="1">
      <alignment/>
    </xf>
    <xf numFmtId="0" fontId="39" fillId="0" borderId="23" xfId="0" applyFont="1" applyBorder="1" applyAlignment="1">
      <alignment/>
    </xf>
    <xf numFmtId="0" fontId="31" fillId="0" borderId="17" xfId="0" applyFont="1" applyBorder="1" applyAlignment="1">
      <alignment/>
    </xf>
    <xf numFmtId="0" fontId="41" fillId="0" borderId="0" xfId="0" applyFont="1" applyFill="1" applyAlignment="1" applyProtection="1">
      <alignment/>
      <protection/>
    </xf>
    <xf numFmtId="0" fontId="31" fillId="0" borderId="12" xfId="0" applyFont="1" applyBorder="1" applyAlignment="1">
      <alignment/>
    </xf>
    <xf numFmtId="0" fontId="31" fillId="0" borderId="28" xfId="0" applyFont="1" applyBorder="1" applyAlignment="1">
      <alignment/>
    </xf>
    <xf numFmtId="0" fontId="31" fillId="0" borderId="13" xfId="0" applyFont="1" applyBorder="1" applyAlignment="1">
      <alignment/>
    </xf>
    <xf numFmtId="0" fontId="31" fillId="0" borderId="16" xfId="0" applyFont="1" applyBorder="1" applyAlignment="1">
      <alignment/>
    </xf>
    <xf numFmtId="0" fontId="31" fillId="0" borderId="29" xfId="0" applyFont="1" applyBorder="1" applyAlignment="1">
      <alignment/>
    </xf>
    <xf numFmtId="0" fontId="31" fillId="0" borderId="21" xfId="0" applyFont="1" applyBorder="1" applyAlignment="1">
      <alignment/>
    </xf>
    <xf numFmtId="0" fontId="38" fillId="0" borderId="21" xfId="0" applyFont="1" applyBorder="1" applyAlignment="1" applyProtection="1">
      <alignment/>
      <protection locked="0"/>
    </xf>
    <xf numFmtId="0" fontId="0" fillId="0" borderId="21" xfId="0" applyBorder="1" applyAlignment="1">
      <alignment/>
    </xf>
    <xf numFmtId="0" fontId="31" fillId="0" borderId="30" xfId="0" applyFont="1" applyBorder="1" applyAlignment="1">
      <alignment horizontal="center"/>
    </xf>
    <xf numFmtId="0" fontId="31" fillId="0" borderId="31" xfId="0" applyFont="1" applyBorder="1" applyAlignment="1">
      <alignment/>
    </xf>
    <xf numFmtId="0" fontId="31" fillId="0" borderId="32" xfId="0" applyFont="1" applyBorder="1" applyAlignment="1">
      <alignment/>
    </xf>
    <xf numFmtId="0" fontId="0" fillId="0" borderId="27" xfId="0" applyBorder="1" applyAlignment="1">
      <alignment/>
    </xf>
    <xf numFmtId="0" fontId="0" fillId="0" borderId="33" xfId="0" applyBorder="1" applyAlignment="1">
      <alignment/>
    </xf>
    <xf numFmtId="165" fontId="8" fillId="0" borderId="0" xfId="0" applyNumberFormat="1" applyFont="1" applyFill="1" applyAlignment="1" applyProtection="1">
      <alignment/>
      <protection/>
    </xf>
    <xf numFmtId="0" fontId="33" fillId="0" borderId="0" xfId="0" applyFont="1" applyAlignment="1" applyProtection="1">
      <alignment/>
      <protection/>
    </xf>
    <xf numFmtId="0" fontId="38" fillId="0" borderId="0" xfId="0" applyFont="1" applyAlignment="1" applyProtection="1">
      <alignment/>
      <protection/>
    </xf>
    <xf numFmtId="0" fontId="37" fillId="0" borderId="0" xfId="0" applyFont="1" applyFill="1" applyBorder="1" applyAlignment="1" applyProtection="1">
      <alignment horizontal="center"/>
      <protection/>
    </xf>
    <xf numFmtId="0" fontId="15" fillId="24" borderId="0" xfId="0" applyFont="1" applyFill="1" applyBorder="1" applyAlignment="1">
      <alignment/>
    </xf>
    <xf numFmtId="0" fontId="8" fillId="0" borderId="21" xfId="0" applyFont="1" applyFill="1" applyBorder="1" applyAlignment="1" applyProtection="1">
      <alignment/>
      <protection/>
    </xf>
    <xf numFmtId="0" fontId="8" fillId="0" borderId="22" xfId="0" applyFont="1" applyFill="1" applyBorder="1" applyAlignment="1" applyProtection="1">
      <alignment/>
      <protection/>
    </xf>
    <xf numFmtId="0" fontId="8" fillId="0" borderId="23" xfId="0" applyFont="1" applyFill="1" applyBorder="1" applyAlignment="1" applyProtection="1">
      <alignment/>
      <protection/>
    </xf>
    <xf numFmtId="0" fontId="8" fillId="0" borderId="0" xfId="0" applyFont="1" applyFill="1" applyAlignment="1" applyProtection="1">
      <alignment horizontal="right"/>
      <protection/>
    </xf>
    <xf numFmtId="0" fontId="36" fillId="0" borderId="0" xfId="0" applyFont="1" applyFill="1" applyAlignment="1" applyProtection="1">
      <alignment horizontal="right"/>
      <protection/>
    </xf>
    <xf numFmtId="0" fontId="8" fillId="0" borderId="0" xfId="0" applyFont="1" applyFill="1" applyAlignment="1">
      <alignment horizontal="right"/>
    </xf>
    <xf numFmtId="0" fontId="20" fillId="0" borderId="0" xfId="0" applyFont="1" applyFill="1" applyAlignment="1">
      <alignment horizontal="right"/>
    </xf>
    <xf numFmtId="0" fontId="0" fillId="0" borderId="0" xfId="0" applyAlignment="1">
      <alignment horizontal="right"/>
    </xf>
    <xf numFmtId="0" fontId="14" fillId="0" borderId="0" xfId="0" applyFont="1" applyFill="1" applyAlignment="1">
      <alignment horizontal="right"/>
    </xf>
    <xf numFmtId="0" fontId="0" fillId="0" borderId="0" xfId="0" applyBorder="1" applyAlignment="1">
      <alignment horizontal="right"/>
    </xf>
    <xf numFmtId="0" fontId="0" fillId="0" borderId="0" xfId="0" applyAlignment="1" applyProtection="1">
      <alignment horizontal="right"/>
      <protection/>
    </xf>
    <xf numFmtId="2" fontId="22" fillId="0" borderId="13" xfId="0" applyNumberFormat="1" applyFont="1" applyFill="1" applyBorder="1" applyAlignment="1" applyProtection="1">
      <alignment horizontal="right"/>
      <protection/>
    </xf>
    <xf numFmtId="2" fontId="22" fillId="0" borderId="15" xfId="0" applyNumberFormat="1" applyFont="1" applyFill="1" applyBorder="1" applyAlignment="1" applyProtection="1">
      <alignment horizontal="right"/>
      <protection/>
    </xf>
    <xf numFmtId="2" fontId="22" fillId="0" borderId="17" xfId="0" applyNumberFormat="1" applyFont="1" applyFill="1" applyBorder="1" applyAlignment="1" applyProtection="1">
      <alignment horizontal="right"/>
      <protection/>
    </xf>
    <xf numFmtId="0" fontId="23" fillId="0" borderId="0" xfId="0" applyFont="1" applyAlignment="1">
      <alignment/>
    </xf>
    <xf numFmtId="0" fontId="24" fillId="0" borderId="0" xfId="0" applyFont="1" applyAlignment="1">
      <alignment/>
    </xf>
    <xf numFmtId="0" fontId="28" fillId="0" borderId="21" xfId="0" applyFont="1" applyBorder="1" applyAlignment="1" applyProtection="1">
      <alignment vertical="center"/>
      <protection/>
    </xf>
    <xf numFmtId="0" fontId="0" fillId="0" borderId="0" xfId="0" applyAlignment="1" applyProtection="1">
      <alignment horizontal="center" vertical="center"/>
      <protection/>
    </xf>
    <xf numFmtId="0" fontId="45" fillId="0" borderId="0" xfId="0" applyFont="1" applyFill="1" applyAlignment="1" applyProtection="1">
      <alignment/>
      <protection/>
    </xf>
    <xf numFmtId="0" fontId="30" fillId="0" borderId="0" xfId="0" applyFont="1" applyFill="1" applyAlignment="1" applyProtection="1">
      <alignment horizontal="center"/>
      <protection/>
    </xf>
    <xf numFmtId="0" fontId="44" fillId="0" borderId="0" xfId="0" applyFont="1" applyFill="1" applyAlignment="1" applyProtection="1">
      <alignment/>
      <protection/>
    </xf>
    <xf numFmtId="0" fontId="46" fillId="0" borderId="0" xfId="0" applyFont="1" applyAlignment="1" applyProtection="1">
      <alignment/>
      <protection/>
    </xf>
    <xf numFmtId="0" fontId="36" fillId="0" borderId="0" xfId="0" applyFont="1" applyFill="1" applyAlignment="1" applyProtection="1">
      <alignment/>
      <protection/>
    </xf>
    <xf numFmtId="0" fontId="48" fillId="0" borderId="34" xfId="0" applyFont="1" applyBorder="1" applyAlignment="1">
      <alignment horizontal="center"/>
    </xf>
    <xf numFmtId="0" fontId="48" fillId="0" borderId="27" xfId="0" applyFont="1" applyBorder="1" applyAlignment="1">
      <alignment horizontal="center" vertical="center"/>
    </xf>
    <xf numFmtId="0" fontId="43" fillId="0" borderId="0" xfId="0" applyFont="1" applyAlignment="1">
      <alignment/>
    </xf>
    <xf numFmtId="0" fontId="0" fillId="10" borderId="33" xfId="0" applyFill="1" applyBorder="1" applyAlignment="1">
      <alignment horizontal="center"/>
    </xf>
    <xf numFmtId="0" fontId="18" fillId="10" borderId="0" xfId="0" applyFont="1" applyFill="1" applyAlignment="1">
      <alignment vertical="center"/>
    </xf>
    <xf numFmtId="0" fontId="19" fillId="10" borderId="33" xfId="0" applyFont="1" applyFill="1" applyBorder="1" applyAlignment="1">
      <alignment vertical="center"/>
    </xf>
    <xf numFmtId="0" fontId="0" fillId="10" borderId="0" xfId="0" applyFill="1" applyBorder="1" applyAlignment="1">
      <alignment horizontal="left"/>
    </xf>
    <xf numFmtId="0" fontId="19" fillId="0" borderId="0" xfId="0" applyFont="1" applyAlignment="1">
      <alignment horizontal="center"/>
    </xf>
    <xf numFmtId="0" fontId="0" fillId="10" borderId="21" xfId="0" applyFill="1" applyBorder="1" applyAlignment="1">
      <alignment horizontal="center"/>
    </xf>
    <xf numFmtId="0" fontId="31" fillId="10" borderId="33" xfId="0" applyFont="1" applyFill="1" applyBorder="1" applyAlignment="1">
      <alignment horizontal="center"/>
    </xf>
    <xf numFmtId="0" fontId="37" fillId="0" borderId="30" xfId="0" applyFont="1" applyFill="1" applyBorder="1" applyAlignment="1" applyProtection="1">
      <alignment horizontal="center" vertical="center"/>
      <protection/>
    </xf>
    <xf numFmtId="0" fontId="14" fillId="0" borderId="31" xfId="0" applyFont="1" applyFill="1" applyBorder="1" applyAlignment="1" applyProtection="1">
      <alignment horizontal="right" vertical="center"/>
      <protection/>
    </xf>
    <xf numFmtId="0" fontId="40" fillId="24" borderId="35" xfId="0" applyFont="1" applyFill="1" applyBorder="1" applyAlignment="1" applyProtection="1">
      <alignment horizontal="centerContinuous" vertical="center"/>
      <protection/>
    </xf>
    <xf numFmtId="0" fontId="8" fillId="0" borderId="36" xfId="0" applyFont="1" applyFill="1" applyBorder="1" applyAlignment="1" applyProtection="1">
      <alignment horizontal="centerContinuous" vertical="center"/>
      <protection/>
    </xf>
    <xf numFmtId="0" fontId="8" fillId="24" borderId="36" xfId="0" applyFont="1" applyFill="1" applyBorder="1" applyAlignment="1" applyProtection="1">
      <alignment horizontal="centerContinuous" vertical="center"/>
      <protection/>
    </xf>
    <xf numFmtId="0" fontId="8" fillId="0" borderId="11" xfId="0" applyFont="1" applyFill="1" applyBorder="1" applyAlignment="1" applyProtection="1">
      <alignment horizontal="centerContinuous" vertical="center"/>
      <protection/>
    </xf>
    <xf numFmtId="49" fontId="37" fillId="0" borderId="37" xfId="0" applyNumberFormat="1" applyFont="1" applyFill="1" applyBorder="1" applyAlignment="1" applyProtection="1">
      <alignment horizontal="center" vertical="center"/>
      <protection/>
    </xf>
    <xf numFmtId="165" fontId="14" fillId="0" borderId="34" xfId="0" applyNumberFormat="1" applyFont="1" applyFill="1" applyBorder="1" applyAlignment="1" applyProtection="1">
      <alignment horizontal="center" vertical="center"/>
      <protection/>
    </xf>
    <xf numFmtId="0" fontId="15" fillId="24" borderId="18" xfId="0" applyFont="1" applyFill="1" applyBorder="1" applyAlignment="1" applyProtection="1">
      <alignment vertical="center"/>
      <protection/>
    </xf>
    <xf numFmtId="0" fontId="32" fillId="0" borderId="38" xfId="0" applyFont="1" applyFill="1" applyBorder="1" applyAlignment="1" applyProtection="1">
      <alignment vertical="center"/>
      <protection/>
    </xf>
    <xf numFmtId="0" fontId="14" fillId="0" borderId="19" xfId="0" applyFont="1" applyFill="1" applyBorder="1" applyAlignment="1" applyProtection="1">
      <alignment horizontal="center" vertical="center"/>
      <protection locked="0"/>
    </xf>
    <xf numFmtId="0" fontId="14" fillId="0" borderId="19"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locked="0"/>
    </xf>
    <xf numFmtId="0" fontId="32" fillId="0" borderId="39" xfId="0" applyFont="1" applyFill="1" applyBorder="1" applyAlignment="1" applyProtection="1">
      <alignment vertical="center"/>
      <protection/>
    </xf>
    <xf numFmtId="164" fontId="14" fillId="0" borderId="34" xfId="0" applyNumberFormat="1" applyFont="1" applyFill="1" applyBorder="1" applyAlignment="1" applyProtection="1">
      <alignment horizontal="center" vertical="center"/>
      <protection/>
    </xf>
    <xf numFmtId="0" fontId="15" fillId="24" borderId="35" xfId="0" applyFont="1" applyFill="1" applyBorder="1" applyAlignment="1" applyProtection="1">
      <alignment vertical="center"/>
      <protection/>
    </xf>
    <xf numFmtId="0" fontId="32" fillId="0" borderId="20" xfId="0" applyFont="1" applyFill="1" applyBorder="1" applyAlignment="1" applyProtection="1">
      <alignment vertical="center"/>
      <protection/>
    </xf>
    <xf numFmtId="49" fontId="37" fillId="0" borderId="30" xfId="0" applyNumberFormat="1" applyFont="1" applyFill="1" applyBorder="1" applyAlignment="1" applyProtection="1">
      <alignment horizontal="center" vertical="center"/>
      <protection/>
    </xf>
    <xf numFmtId="165" fontId="14" fillId="0" borderId="31" xfId="0" applyNumberFormat="1" applyFont="1" applyFill="1" applyBorder="1" applyAlignment="1" applyProtection="1">
      <alignment horizontal="center" vertical="center"/>
      <protection/>
    </xf>
    <xf numFmtId="0" fontId="32" fillId="0" borderId="40" xfId="0" applyFont="1" applyFill="1" applyBorder="1" applyAlignment="1" applyProtection="1">
      <alignment vertical="center"/>
      <protection/>
    </xf>
    <xf numFmtId="0" fontId="14" fillId="0" borderId="36"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xf>
    <xf numFmtId="0" fontId="14" fillId="0" borderId="40" xfId="0" applyFont="1" applyFill="1" applyBorder="1" applyAlignment="1" applyProtection="1">
      <alignment horizontal="center" vertical="center"/>
      <protection locked="0"/>
    </xf>
    <xf numFmtId="0" fontId="32" fillId="0" borderId="11" xfId="0" applyFont="1" applyFill="1" applyBorder="1" applyAlignment="1" applyProtection="1">
      <alignment vertical="center"/>
      <protection/>
    </xf>
    <xf numFmtId="164" fontId="14" fillId="0" borderId="31" xfId="0" applyNumberFormat="1" applyFont="1" applyFill="1" applyBorder="1" applyAlignment="1" applyProtection="1">
      <alignment horizontal="center" vertical="center"/>
      <protection/>
    </xf>
    <xf numFmtId="0" fontId="0" fillId="0" borderId="14" xfId="0" applyBorder="1" applyAlignment="1">
      <alignment vertical="center"/>
    </xf>
    <xf numFmtId="0" fontId="0" fillId="0" borderId="0" xfId="0" applyBorder="1" applyAlignment="1">
      <alignment vertical="center"/>
    </xf>
    <xf numFmtId="0" fontId="15" fillId="24" borderId="36" xfId="0" applyFont="1" applyFill="1" applyBorder="1" applyAlignment="1" applyProtection="1">
      <alignment vertical="center"/>
      <protection/>
    </xf>
    <xf numFmtId="0" fontId="0" fillId="0" borderId="0" xfId="0" applyAlignment="1">
      <alignment vertical="center"/>
    </xf>
    <xf numFmtId="0" fontId="1" fillId="0" borderId="0" xfId="0" applyFont="1" applyBorder="1" applyAlignment="1" applyProtection="1">
      <alignment vertical="center"/>
      <protection/>
    </xf>
    <xf numFmtId="0" fontId="8" fillId="0" borderId="0" xfId="0" applyFont="1" applyFill="1" applyAlignment="1" applyProtection="1">
      <alignment vertical="center"/>
      <protection/>
    </xf>
    <xf numFmtId="0" fontId="66" fillId="0" borderId="0" xfId="0" applyFont="1" applyFill="1" applyAlignment="1" applyProtection="1">
      <alignment horizontal="centerContinuous" vertical="center"/>
      <protection/>
    </xf>
    <xf numFmtId="0" fontId="14" fillId="0" borderId="31" xfId="0" applyFont="1" applyFill="1" applyBorder="1" applyAlignment="1" applyProtection="1">
      <alignment horizontal="center" vertical="center"/>
      <protection/>
    </xf>
    <xf numFmtId="0" fontId="21" fillId="0" borderId="10" xfId="0" applyFont="1" applyBorder="1" applyAlignment="1">
      <alignment horizontal="center" vertical="center"/>
    </xf>
    <xf numFmtId="0" fontId="21" fillId="0" borderId="31" xfId="0" applyFont="1" applyBorder="1" applyAlignment="1">
      <alignment horizontal="center" vertical="center"/>
    </xf>
    <xf numFmtId="0" fontId="21" fillId="0" borderId="11" xfId="0" applyFont="1" applyBorder="1" applyAlignment="1">
      <alignment horizontal="center" vertical="center"/>
    </xf>
    <xf numFmtId="0" fontId="43" fillId="0" borderId="14" xfId="0" applyFont="1" applyBorder="1" applyAlignment="1">
      <alignment vertical="center"/>
    </xf>
    <xf numFmtId="0" fontId="0" fillId="0" borderId="41" xfId="0" applyBorder="1" applyAlignment="1">
      <alignment horizontal="center" vertical="center"/>
    </xf>
    <xf numFmtId="0" fontId="0" fillId="0" borderId="15" xfId="0" applyBorder="1" applyAlignment="1">
      <alignment horizontal="center" vertical="center"/>
    </xf>
    <xf numFmtId="0" fontId="11" fillId="0" borderId="14" xfId="0" applyFont="1" applyBorder="1" applyAlignment="1">
      <alignment vertical="center"/>
    </xf>
    <xf numFmtId="0" fontId="21" fillId="0" borderId="41" xfId="0" applyFont="1" applyBorder="1" applyAlignment="1">
      <alignment horizontal="center" vertical="center"/>
    </xf>
    <xf numFmtId="0" fontId="21" fillId="0" borderId="15" xfId="0" applyFont="1" applyBorder="1" applyAlignment="1">
      <alignment horizontal="center" vertical="center"/>
    </xf>
    <xf numFmtId="0" fontId="33" fillId="0" borderId="41" xfId="0" applyFont="1" applyBorder="1" applyAlignment="1">
      <alignment horizontal="center" vertical="center"/>
    </xf>
    <xf numFmtId="0" fontId="33" fillId="0" borderId="41" xfId="0" applyFont="1" applyBorder="1" applyAlignment="1">
      <alignment horizontal="center" vertical="center"/>
    </xf>
    <xf numFmtId="0" fontId="33" fillId="0" borderId="15" xfId="0" applyFont="1" applyBorder="1" applyAlignment="1">
      <alignment horizontal="center" vertical="center"/>
    </xf>
    <xf numFmtId="0" fontId="0" fillId="0" borderId="42" xfId="0" applyFont="1" applyBorder="1" applyAlignment="1">
      <alignment vertical="center"/>
    </xf>
    <xf numFmtId="0" fontId="33" fillId="0" borderId="27" xfId="0" applyFont="1" applyBorder="1" applyAlignment="1">
      <alignment horizontal="center" vertical="center"/>
    </xf>
    <xf numFmtId="0" fontId="33" fillId="0" borderId="43" xfId="0" applyFont="1" applyBorder="1" applyAlignment="1">
      <alignment horizontal="center" vertical="center"/>
    </xf>
    <xf numFmtId="0" fontId="33" fillId="0" borderId="15" xfId="0" applyFont="1" applyBorder="1" applyAlignment="1">
      <alignment horizontal="center" vertical="center"/>
    </xf>
    <xf numFmtId="0" fontId="0" fillId="0" borderId="16" xfId="0" applyFont="1" applyBorder="1" applyAlignment="1">
      <alignment vertical="center"/>
    </xf>
    <xf numFmtId="0" fontId="33" fillId="0" borderId="44" xfId="0" applyFont="1" applyBorder="1" applyAlignment="1">
      <alignment horizontal="center" vertical="center"/>
    </xf>
    <xf numFmtId="0" fontId="33" fillId="0" borderId="17" xfId="0" applyFont="1" applyBorder="1" applyAlignment="1">
      <alignment horizontal="center" vertical="center"/>
    </xf>
    <xf numFmtId="0" fontId="8" fillId="0" borderId="10" xfId="0" applyFont="1" applyFill="1" applyBorder="1" applyAlignment="1">
      <alignment vertical="center"/>
    </xf>
    <xf numFmtId="0" fontId="14" fillId="0" borderId="30" xfId="0" applyFont="1" applyFill="1" applyBorder="1" applyAlignment="1">
      <alignment horizontal="right" vertical="center"/>
    </xf>
    <xf numFmtId="0" fontId="14" fillId="0" borderId="40" xfId="0" applyFont="1" applyFill="1" applyBorder="1" applyAlignment="1">
      <alignment horizontal="right" vertical="center"/>
    </xf>
    <xf numFmtId="0" fontId="37" fillId="0" borderId="37" xfId="0" applyFont="1" applyFill="1" applyBorder="1" applyAlignment="1" applyProtection="1">
      <alignment horizontal="center" vertical="center"/>
      <protection/>
    </xf>
    <xf numFmtId="0" fontId="8" fillId="0" borderId="38" xfId="0" applyFont="1" applyFill="1" applyBorder="1" applyAlignment="1">
      <alignment vertical="center"/>
    </xf>
    <xf numFmtId="0" fontId="14" fillId="0" borderId="19" xfId="0" applyFont="1" applyFill="1" applyBorder="1" applyAlignment="1">
      <alignment horizontal="center" vertical="center"/>
    </xf>
    <xf numFmtId="0" fontId="15" fillId="24" borderId="18" xfId="0" applyFont="1" applyFill="1" applyBorder="1" applyAlignment="1">
      <alignment vertical="center"/>
    </xf>
    <xf numFmtId="0" fontId="8" fillId="0" borderId="39" xfId="0" applyFont="1" applyFill="1" applyBorder="1" applyAlignment="1">
      <alignment vertical="center"/>
    </xf>
    <xf numFmtId="0" fontId="8" fillId="0" borderId="20" xfId="0" applyFont="1" applyFill="1" applyBorder="1" applyAlignment="1">
      <alignment vertical="center"/>
    </xf>
    <xf numFmtId="0" fontId="14" fillId="0" borderId="18" xfId="0" applyFont="1" applyFill="1" applyBorder="1" applyAlignment="1" applyProtection="1">
      <alignment horizontal="center" vertical="center"/>
      <protection locked="0"/>
    </xf>
    <xf numFmtId="0" fontId="37" fillId="0" borderId="45" xfId="0" applyFont="1" applyFill="1" applyBorder="1" applyAlignment="1" applyProtection="1">
      <alignment horizontal="center" vertical="center"/>
      <protection/>
    </xf>
    <xf numFmtId="165" fontId="14" fillId="0" borderId="41" xfId="0" applyNumberFormat="1" applyFont="1" applyFill="1" applyBorder="1" applyAlignment="1" applyProtection="1">
      <alignment horizontal="center" vertical="center"/>
      <protection/>
    </xf>
    <xf numFmtId="0" fontId="15" fillId="24" borderId="46" xfId="0" applyFont="1" applyFill="1" applyBorder="1" applyAlignment="1" applyProtection="1">
      <alignment vertical="center"/>
      <protection/>
    </xf>
    <xf numFmtId="0" fontId="8" fillId="0" borderId="47" xfId="0" applyFont="1" applyFill="1" applyBorder="1" applyAlignment="1" applyProtection="1">
      <alignment vertical="center"/>
      <protection/>
    </xf>
    <xf numFmtId="0" fontId="14" fillId="0" borderId="46" xfId="0" applyFont="1" applyFill="1" applyBorder="1" applyAlignment="1" applyProtection="1">
      <alignment horizontal="center" vertical="center"/>
      <protection locked="0"/>
    </xf>
    <xf numFmtId="0" fontId="14" fillId="0" borderId="0" xfId="0" applyFont="1" applyFill="1" applyBorder="1" applyAlignment="1">
      <alignment horizontal="center" vertical="center"/>
    </xf>
    <xf numFmtId="0" fontId="14" fillId="0" borderId="47" xfId="0" applyFont="1" applyFill="1" applyBorder="1" applyAlignment="1" applyProtection="1">
      <alignment horizontal="center" vertical="center"/>
      <protection locked="0"/>
    </xf>
    <xf numFmtId="0" fontId="15" fillId="24" borderId="46" xfId="0" applyFont="1" applyFill="1" applyBorder="1" applyAlignment="1">
      <alignment vertical="center"/>
    </xf>
    <xf numFmtId="0" fontId="8" fillId="0" borderId="15" xfId="0" applyFont="1" applyFill="1" applyBorder="1" applyAlignment="1">
      <alignment vertical="center"/>
    </xf>
    <xf numFmtId="164" fontId="14" fillId="0" borderId="41" xfId="0" applyNumberFormat="1" applyFont="1" applyFill="1" applyBorder="1" applyAlignment="1" applyProtection="1">
      <alignment horizontal="center" vertical="center"/>
      <protection/>
    </xf>
    <xf numFmtId="0" fontId="8" fillId="0" borderId="47" xfId="0" applyFont="1" applyFill="1" applyBorder="1" applyAlignment="1">
      <alignment vertical="center"/>
    </xf>
    <xf numFmtId="165" fontId="14" fillId="0" borderId="0" xfId="0" applyNumberFormat="1" applyFont="1" applyFill="1" applyBorder="1" applyAlignment="1" applyProtection="1">
      <alignment horizontal="center" vertical="center"/>
      <protection/>
    </xf>
    <xf numFmtId="164" fontId="14" fillId="0" borderId="0" xfId="0" applyNumberFormat="1" applyFont="1" applyFill="1" applyBorder="1" applyAlignment="1" applyProtection="1">
      <alignment horizontal="center" vertical="center"/>
      <protection/>
    </xf>
    <xf numFmtId="0" fontId="37" fillId="0" borderId="48" xfId="0" applyFont="1" applyFill="1" applyBorder="1" applyAlignment="1" applyProtection="1">
      <alignment horizontal="center" vertical="center"/>
      <protection/>
    </xf>
    <xf numFmtId="165" fontId="14" fillId="0" borderId="44" xfId="0" applyNumberFormat="1" applyFont="1" applyFill="1" applyBorder="1" applyAlignment="1" applyProtection="1">
      <alignment horizontal="center" vertical="center"/>
      <protection/>
    </xf>
    <xf numFmtId="0" fontId="15" fillId="24" borderId="49" xfId="0" applyFont="1" applyFill="1" applyBorder="1" applyAlignment="1" applyProtection="1">
      <alignment vertical="center"/>
      <protection/>
    </xf>
    <xf numFmtId="0" fontId="8" fillId="0" borderId="50" xfId="0" applyFont="1" applyFill="1" applyBorder="1" applyAlignment="1" applyProtection="1">
      <alignment vertical="center"/>
      <protection/>
    </xf>
    <xf numFmtId="0" fontId="14" fillId="0" borderId="49" xfId="0" applyFont="1" applyFill="1" applyBorder="1" applyAlignment="1" applyProtection="1">
      <alignment horizontal="center" vertical="center"/>
      <protection locked="0"/>
    </xf>
    <xf numFmtId="0" fontId="14" fillId="0" borderId="29" xfId="0" applyFont="1" applyFill="1" applyBorder="1" applyAlignment="1">
      <alignment horizontal="center" vertical="center"/>
    </xf>
    <xf numFmtId="0" fontId="14" fillId="0" borderId="50" xfId="0" applyFont="1" applyFill="1" applyBorder="1" applyAlignment="1" applyProtection="1">
      <alignment horizontal="center" vertical="center"/>
      <protection locked="0"/>
    </xf>
    <xf numFmtId="0" fontId="15" fillId="24" borderId="49" xfId="0" applyFont="1" applyFill="1" applyBorder="1" applyAlignment="1">
      <alignment vertical="center"/>
    </xf>
    <xf numFmtId="0" fontId="8" fillId="0" borderId="17" xfId="0" applyFont="1" applyFill="1" applyBorder="1" applyAlignment="1">
      <alignment vertical="center"/>
    </xf>
    <xf numFmtId="164" fontId="14" fillId="0" borderId="44" xfId="0" applyNumberFormat="1" applyFont="1" applyFill="1" applyBorder="1" applyAlignment="1" applyProtection="1">
      <alignment horizontal="center" vertical="center"/>
      <protection/>
    </xf>
    <xf numFmtId="0" fontId="8" fillId="0" borderId="50" xfId="0" applyFont="1" applyFill="1" applyBorder="1" applyAlignment="1">
      <alignment vertical="center"/>
    </xf>
    <xf numFmtId="0" fontId="2" fillId="0" borderId="51" xfId="0" applyFont="1" applyBorder="1" applyAlignment="1">
      <alignment vertical="center"/>
    </xf>
    <xf numFmtId="0" fontId="3" fillId="0" borderId="52" xfId="0" applyFont="1" applyBorder="1" applyAlignment="1">
      <alignment vertical="center"/>
    </xf>
    <xf numFmtId="0" fontId="4" fillId="0" borderId="52" xfId="0" applyFont="1" applyBorder="1" applyAlignment="1" applyProtection="1">
      <alignment vertical="center"/>
      <protection locked="0"/>
    </xf>
    <xf numFmtId="0" fontId="0" fillId="0" borderId="53" xfId="0" applyBorder="1" applyAlignment="1">
      <alignment vertical="center"/>
    </xf>
    <xf numFmtId="0" fontId="5" fillId="0" borderId="54" xfId="0" applyFont="1" applyBorder="1" applyAlignment="1">
      <alignment vertical="center"/>
    </xf>
    <xf numFmtId="0" fontId="3" fillId="0" borderId="0" xfId="0" applyFont="1" applyBorder="1" applyAlignment="1">
      <alignment vertical="center"/>
    </xf>
    <xf numFmtId="0" fontId="4" fillId="0" borderId="0" xfId="0" applyFont="1" applyBorder="1" applyAlignment="1" applyProtection="1">
      <alignment vertical="center"/>
      <protection locked="0"/>
    </xf>
    <xf numFmtId="0" fontId="4" fillId="0" borderId="55" xfId="0" applyFont="1" applyBorder="1" applyAlignment="1">
      <alignment vertical="center"/>
    </xf>
    <xf numFmtId="0" fontId="0" fillId="0" borderId="55" xfId="0" applyFont="1" applyBorder="1" applyAlignment="1">
      <alignment vertical="center"/>
    </xf>
    <xf numFmtId="0" fontId="5" fillId="0" borderId="56" xfId="0" applyFont="1" applyBorder="1" applyAlignment="1">
      <alignment vertical="center"/>
    </xf>
    <xf numFmtId="0" fontId="3" fillId="0" borderId="25" xfId="0" applyFont="1" applyBorder="1" applyAlignment="1">
      <alignment vertical="center"/>
    </xf>
    <xf numFmtId="0" fontId="4" fillId="0" borderId="25" xfId="0" applyFont="1" applyBorder="1" applyAlignment="1" applyProtection="1">
      <alignment vertical="center"/>
      <protection locked="0"/>
    </xf>
    <xf numFmtId="0" fontId="0" fillId="0" borderId="57" xfId="0" applyBorder="1" applyAlignment="1">
      <alignment vertical="center"/>
    </xf>
    <xf numFmtId="0" fontId="2" fillId="0" borderId="54" xfId="0" applyFont="1" applyBorder="1" applyAlignment="1">
      <alignment vertical="center"/>
    </xf>
    <xf numFmtId="0" fontId="0" fillId="0" borderId="55" xfId="0" applyBorder="1" applyAlignment="1">
      <alignment vertical="center"/>
    </xf>
    <xf numFmtId="0" fontId="4" fillId="0" borderId="57" xfId="0" applyFont="1" applyBorder="1" applyAlignment="1">
      <alignment vertical="center"/>
    </xf>
    <xf numFmtId="0" fontId="5" fillId="0" borderId="58" xfId="0" applyFont="1" applyBorder="1" applyAlignment="1">
      <alignment vertical="center"/>
    </xf>
    <xf numFmtId="0" fontId="3" fillId="0" borderId="59" xfId="0" applyFont="1" applyBorder="1" applyAlignment="1">
      <alignment vertical="center"/>
    </xf>
    <xf numFmtId="0" fontId="4" fillId="0" borderId="59" xfId="0" applyFont="1" applyBorder="1" applyAlignment="1" applyProtection="1">
      <alignment vertical="center"/>
      <protection locked="0"/>
    </xf>
    <xf numFmtId="0" fontId="0" fillId="0" borderId="60" xfId="0" applyBorder="1" applyAlignment="1">
      <alignment vertical="center"/>
    </xf>
    <xf numFmtId="0" fontId="31" fillId="0" borderId="21" xfId="0" applyFont="1" applyBorder="1" applyAlignment="1">
      <alignment/>
    </xf>
    <xf numFmtId="0" fontId="0" fillId="0" borderId="23" xfId="0" applyBorder="1" applyAlignment="1">
      <alignment/>
    </xf>
    <xf numFmtId="0" fontId="0" fillId="0" borderId="0" xfId="0" applyNumberFormat="1" applyAlignment="1">
      <alignment/>
    </xf>
    <xf numFmtId="15" fontId="0" fillId="0" borderId="0" xfId="0" applyNumberFormat="1" applyAlignment="1">
      <alignment/>
    </xf>
    <xf numFmtId="0" fontId="46" fillId="0" borderId="0" xfId="0" applyFont="1" applyAlignment="1" applyProtection="1">
      <alignment horizontal="center"/>
      <protection/>
    </xf>
    <xf numFmtId="0" fontId="45" fillId="0" borderId="0" xfId="0" applyFont="1" applyFill="1" applyAlignment="1" applyProtection="1">
      <alignment horizontal="center"/>
      <protection/>
    </xf>
    <xf numFmtId="0" fontId="44" fillId="0" borderId="0" xfId="0" applyFont="1" applyFill="1" applyAlignment="1" applyProtection="1">
      <alignment horizontal="center"/>
      <protection/>
    </xf>
    <xf numFmtId="0" fontId="19" fillId="0" borderId="22" xfId="0" applyFont="1" applyBorder="1" applyAlignment="1" applyProtection="1">
      <alignment horizontal="left"/>
      <protection/>
    </xf>
    <xf numFmtId="0" fontId="19" fillId="0" borderId="23" xfId="0" applyFont="1" applyBorder="1" applyAlignment="1" applyProtection="1">
      <alignment horizontal="left"/>
      <protection/>
    </xf>
    <xf numFmtId="0" fontId="9" fillId="0" borderId="0" xfId="0" applyFont="1" applyFill="1" applyBorder="1" applyAlignment="1" applyProtection="1">
      <alignment horizontal="center"/>
      <protection/>
    </xf>
    <xf numFmtId="0" fontId="9" fillId="0" borderId="22" xfId="0" applyFont="1" applyFill="1" applyBorder="1" applyAlignment="1" applyProtection="1">
      <alignment horizontal="left"/>
      <protection/>
    </xf>
    <xf numFmtId="0" fontId="30" fillId="0" borderId="0" xfId="0" applyFont="1" applyFill="1" applyAlignment="1">
      <alignment horizontal="center"/>
    </xf>
    <xf numFmtId="0" fontId="40" fillId="24" borderId="35" xfId="0" applyFont="1" applyFill="1" applyBorder="1" applyAlignment="1">
      <alignment horizontal="center" vertical="center"/>
    </xf>
    <xf numFmtId="0" fontId="40" fillId="24" borderId="36" xfId="0" applyFont="1" applyFill="1" applyBorder="1" applyAlignment="1">
      <alignment horizontal="center" vertical="center"/>
    </xf>
    <xf numFmtId="0" fontId="40" fillId="24" borderId="11" xfId="0" applyFont="1" applyFill="1" applyBorder="1" applyAlignment="1">
      <alignment horizontal="center" vertical="center"/>
    </xf>
    <xf numFmtId="0" fontId="9" fillId="0" borderId="21" xfId="0" applyFont="1" applyFill="1" applyBorder="1" applyAlignment="1" applyProtection="1">
      <alignment horizontal="center"/>
      <protection/>
    </xf>
    <xf numFmtId="0" fontId="9" fillId="0" borderId="22" xfId="0" applyFont="1" applyFill="1" applyBorder="1" applyAlignment="1" applyProtection="1">
      <alignment horizontal="center"/>
      <protection/>
    </xf>
    <xf numFmtId="0" fontId="9" fillId="0" borderId="21" xfId="0" applyFont="1" applyFill="1" applyBorder="1" applyAlignment="1" applyProtection="1">
      <alignment horizontal="left"/>
      <protection/>
    </xf>
    <xf numFmtId="0" fontId="40" fillId="24" borderId="35" xfId="0" applyFont="1" applyFill="1" applyBorder="1" applyAlignment="1" applyProtection="1">
      <alignment horizontal="center" vertical="center"/>
      <protection/>
    </xf>
    <xf numFmtId="0" fontId="40" fillId="24" borderId="36" xfId="0" applyFont="1" applyFill="1" applyBorder="1" applyAlignment="1" applyProtection="1">
      <alignment horizontal="center" vertical="center"/>
      <protection/>
    </xf>
    <xf numFmtId="0" fontId="40" fillId="24" borderId="11" xfId="0" applyFont="1" applyFill="1" applyBorder="1" applyAlignment="1" applyProtection="1">
      <alignment horizontal="center" vertical="center"/>
      <protection/>
    </xf>
    <xf numFmtId="0" fontId="30" fillId="0" borderId="0" xfId="0" applyFont="1" applyFill="1" applyAlignment="1" applyProtection="1">
      <alignment horizontal="center"/>
      <protection/>
    </xf>
    <xf numFmtId="0" fontId="1" fillId="0" borderId="0" xfId="0" applyFont="1" applyBorder="1" applyAlignment="1" applyProtection="1">
      <alignment horizontal="center" vertical="center"/>
      <protection/>
    </xf>
    <xf numFmtId="0" fontId="48" fillId="0" borderId="46" xfId="0" applyFont="1" applyBorder="1" applyAlignment="1">
      <alignment horizontal="center" vertical="center"/>
    </xf>
    <xf numFmtId="0" fontId="48" fillId="0" borderId="0" xfId="0" applyFont="1" applyBorder="1" applyAlignment="1">
      <alignment horizontal="center" vertical="center"/>
    </xf>
    <xf numFmtId="0" fontId="42" fillId="0" borderId="0" xfId="0" applyFont="1" applyFill="1" applyAlignment="1" applyProtection="1">
      <alignment horizontal="center"/>
      <protection/>
    </xf>
    <xf numFmtId="0" fontId="47" fillId="0" borderId="0" xfId="0" applyFont="1" applyAlignment="1">
      <alignment horizontal="center"/>
    </xf>
    <xf numFmtId="0" fontId="67" fillId="0" borderId="12" xfId="0" applyFont="1" applyBorder="1" applyAlignment="1">
      <alignment horizontal="center"/>
    </xf>
    <xf numFmtId="0" fontId="68" fillId="0" borderId="28" xfId="0" applyFont="1" applyBorder="1" applyAlignment="1">
      <alignment/>
    </xf>
    <xf numFmtId="0" fontId="68" fillId="0" borderId="13" xfId="0" applyFont="1" applyBorder="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933450</xdr:colOff>
      <xdr:row>4</xdr:row>
      <xdr:rowOff>314325</xdr:rowOff>
    </xdr:from>
    <xdr:to>
      <xdr:col>3</xdr:col>
      <xdr:colOff>2305050</xdr:colOff>
      <xdr:row>4</xdr:row>
      <xdr:rowOff>1857375</xdr:rowOff>
    </xdr:to>
    <xdr:pic>
      <xdr:nvPicPr>
        <xdr:cNvPr id="1" name="Picture 391" descr="500350"/>
        <xdr:cNvPicPr preferRelativeResize="1">
          <a:picLocks noChangeAspect="1"/>
        </xdr:cNvPicPr>
      </xdr:nvPicPr>
      <xdr:blipFill>
        <a:blip r:embed="rId1"/>
        <a:stretch>
          <a:fillRect/>
        </a:stretch>
      </xdr:blipFill>
      <xdr:spPr>
        <a:xfrm>
          <a:off x="3381375" y="2038350"/>
          <a:ext cx="1371600" cy="1533525"/>
        </a:xfrm>
        <a:prstGeom prst="rect">
          <a:avLst/>
        </a:prstGeom>
        <a:noFill/>
        <a:ln w="9525" cmpd="sng">
          <a:noFill/>
        </a:ln>
      </xdr:spPr>
    </xdr:pic>
    <xdr:clientData/>
  </xdr:twoCellAnchor>
  <xdr:twoCellAnchor editAs="absolute">
    <xdr:from>
      <xdr:col>3</xdr:col>
      <xdr:colOff>9525</xdr:colOff>
      <xdr:row>26</xdr:row>
      <xdr:rowOff>19050</xdr:rowOff>
    </xdr:from>
    <xdr:to>
      <xdr:col>3</xdr:col>
      <xdr:colOff>1714500</xdr:colOff>
      <xdr:row>47</xdr:row>
      <xdr:rowOff>0</xdr:rowOff>
    </xdr:to>
    <xdr:pic>
      <xdr:nvPicPr>
        <xdr:cNvPr id="2" name="Image 24"/>
        <xdr:cNvPicPr preferRelativeResize="1">
          <a:picLocks noChangeAspect="1"/>
        </xdr:cNvPicPr>
      </xdr:nvPicPr>
      <xdr:blipFill>
        <a:blip r:embed="rId2"/>
        <a:stretch>
          <a:fillRect/>
        </a:stretch>
      </xdr:blipFill>
      <xdr:spPr>
        <a:xfrm>
          <a:off x="2457450" y="10229850"/>
          <a:ext cx="1704975" cy="3381375"/>
        </a:xfrm>
        <a:prstGeom prst="rect">
          <a:avLst/>
        </a:prstGeom>
        <a:noFill/>
        <a:ln w="1"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1104900</xdr:colOff>
      <xdr:row>4</xdr:row>
      <xdr:rowOff>152400</xdr:rowOff>
    </xdr:from>
    <xdr:to>
      <xdr:col>13</xdr:col>
      <xdr:colOff>0</xdr:colOff>
      <xdr:row>4</xdr:row>
      <xdr:rowOff>1695450</xdr:rowOff>
    </xdr:to>
    <xdr:pic>
      <xdr:nvPicPr>
        <xdr:cNvPr id="1" name="Picture 391" descr="500350"/>
        <xdr:cNvPicPr preferRelativeResize="1">
          <a:picLocks noChangeAspect="1"/>
        </xdr:cNvPicPr>
      </xdr:nvPicPr>
      <xdr:blipFill>
        <a:blip r:embed="rId1"/>
        <a:stretch>
          <a:fillRect/>
        </a:stretch>
      </xdr:blipFill>
      <xdr:spPr>
        <a:xfrm>
          <a:off x="5029200" y="1876425"/>
          <a:ext cx="1371600" cy="1543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323850</xdr:colOff>
      <xdr:row>6</xdr:row>
      <xdr:rowOff>152400</xdr:rowOff>
    </xdr:from>
    <xdr:to>
      <xdr:col>6</xdr:col>
      <xdr:colOff>171450</xdr:colOff>
      <xdr:row>6</xdr:row>
      <xdr:rowOff>1714500</xdr:rowOff>
    </xdr:to>
    <xdr:pic>
      <xdr:nvPicPr>
        <xdr:cNvPr id="1" name="Picture 391" descr="500350"/>
        <xdr:cNvPicPr preferRelativeResize="1">
          <a:picLocks noChangeAspect="1"/>
        </xdr:cNvPicPr>
      </xdr:nvPicPr>
      <xdr:blipFill>
        <a:blip r:embed="rId1"/>
        <a:stretch>
          <a:fillRect/>
        </a:stretch>
      </xdr:blipFill>
      <xdr:spPr>
        <a:xfrm>
          <a:off x="3829050" y="1924050"/>
          <a:ext cx="1390650" cy="1562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523875</xdr:colOff>
      <xdr:row>6</xdr:row>
      <xdr:rowOff>38100</xdr:rowOff>
    </xdr:from>
    <xdr:to>
      <xdr:col>10</xdr:col>
      <xdr:colOff>571500</xdr:colOff>
      <xdr:row>6</xdr:row>
      <xdr:rowOff>1600200</xdr:rowOff>
    </xdr:to>
    <xdr:pic>
      <xdr:nvPicPr>
        <xdr:cNvPr id="1" name="Picture 391" descr="500350"/>
        <xdr:cNvPicPr preferRelativeResize="1">
          <a:picLocks noChangeAspect="1"/>
        </xdr:cNvPicPr>
      </xdr:nvPicPr>
      <xdr:blipFill>
        <a:blip r:embed="rId1"/>
        <a:stretch>
          <a:fillRect/>
        </a:stretch>
      </xdr:blipFill>
      <xdr:spPr>
        <a:xfrm>
          <a:off x="4543425" y="1809750"/>
          <a:ext cx="1390650" cy="1562100"/>
        </a:xfrm>
        <a:prstGeom prst="rect">
          <a:avLst/>
        </a:prstGeom>
        <a:noFill/>
        <a:ln w="9525" cmpd="sng">
          <a:noFill/>
        </a:ln>
      </xdr:spPr>
    </xdr:pic>
    <xdr:clientData/>
  </xdr:twoCellAnchor>
  <xdr:twoCellAnchor editAs="absolute">
    <xdr:from>
      <xdr:col>9</xdr:col>
      <xdr:colOff>390525</xdr:colOff>
      <xdr:row>17</xdr:row>
      <xdr:rowOff>0</xdr:rowOff>
    </xdr:from>
    <xdr:to>
      <xdr:col>10</xdr:col>
      <xdr:colOff>752475</xdr:colOff>
      <xdr:row>37</xdr:row>
      <xdr:rowOff>142875</xdr:rowOff>
    </xdr:to>
    <xdr:pic>
      <xdr:nvPicPr>
        <xdr:cNvPr id="2" name="Image 24"/>
        <xdr:cNvPicPr preferRelativeResize="1">
          <a:picLocks noChangeAspect="1"/>
        </xdr:cNvPicPr>
      </xdr:nvPicPr>
      <xdr:blipFill>
        <a:blip r:embed="rId2"/>
        <a:stretch>
          <a:fillRect/>
        </a:stretch>
      </xdr:blipFill>
      <xdr:spPr>
        <a:xfrm>
          <a:off x="4410075" y="6677025"/>
          <a:ext cx="1704975" cy="3381375"/>
        </a:xfrm>
        <a:prstGeom prst="rect">
          <a:avLst/>
        </a:prstGeom>
        <a:noFill/>
        <a:ln w="1"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971550</xdr:colOff>
      <xdr:row>4</xdr:row>
      <xdr:rowOff>333375</xdr:rowOff>
    </xdr:from>
    <xdr:to>
      <xdr:col>10</xdr:col>
      <xdr:colOff>695325</xdr:colOff>
      <xdr:row>4</xdr:row>
      <xdr:rowOff>1866900</xdr:rowOff>
    </xdr:to>
    <xdr:pic>
      <xdr:nvPicPr>
        <xdr:cNvPr id="1" name="Picture 391" descr="500350"/>
        <xdr:cNvPicPr preferRelativeResize="1">
          <a:picLocks noChangeAspect="1"/>
        </xdr:cNvPicPr>
      </xdr:nvPicPr>
      <xdr:blipFill>
        <a:blip r:embed="rId1"/>
        <a:stretch>
          <a:fillRect/>
        </a:stretch>
      </xdr:blipFill>
      <xdr:spPr>
        <a:xfrm>
          <a:off x="5610225" y="1428750"/>
          <a:ext cx="1371600" cy="1533525"/>
        </a:xfrm>
        <a:prstGeom prst="rect">
          <a:avLst/>
        </a:prstGeom>
        <a:noFill/>
        <a:ln w="9525" cmpd="sng">
          <a:noFill/>
        </a:ln>
      </xdr:spPr>
    </xdr:pic>
    <xdr:clientData/>
  </xdr:twoCellAnchor>
  <xdr:twoCellAnchor editAs="absolute">
    <xdr:from>
      <xdr:col>13</xdr:col>
      <xdr:colOff>447675</xdr:colOff>
      <xdr:row>29</xdr:row>
      <xdr:rowOff>76200</xdr:rowOff>
    </xdr:from>
    <xdr:to>
      <xdr:col>17</xdr:col>
      <xdr:colOff>28575</xdr:colOff>
      <xdr:row>38</xdr:row>
      <xdr:rowOff>28575</xdr:rowOff>
    </xdr:to>
    <xdr:pic>
      <xdr:nvPicPr>
        <xdr:cNvPr id="2" name="Image 24"/>
        <xdr:cNvPicPr preferRelativeResize="1">
          <a:picLocks noChangeAspect="1"/>
        </xdr:cNvPicPr>
      </xdr:nvPicPr>
      <xdr:blipFill>
        <a:blip r:embed="rId2"/>
        <a:stretch>
          <a:fillRect/>
        </a:stretch>
      </xdr:blipFill>
      <xdr:spPr>
        <a:xfrm>
          <a:off x="8372475" y="11430000"/>
          <a:ext cx="1704975" cy="3381375"/>
        </a:xfrm>
        <a:prstGeom prst="rect">
          <a:avLst/>
        </a:prstGeom>
        <a:noFill/>
        <a:ln w="1"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381000</xdr:colOff>
      <xdr:row>3</xdr:row>
      <xdr:rowOff>38100</xdr:rowOff>
    </xdr:from>
    <xdr:to>
      <xdr:col>24</xdr:col>
      <xdr:colOff>381000</xdr:colOff>
      <xdr:row>5</xdr:row>
      <xdr:rowOff>85725</xdr:rowOff>
    </xdr:to>
    <xdr:pic>
      <xdr:nvPicPr>
        <xdr:cNvPr id="1" name="Picture 6" descr="Fédération Française de Football"/>
        <xdr:cNvPicPr preferRelativeResize="1">
          <a:picLocks noChangeAspect="1"/>
        </xdr:cNvPicPr>
      </xdr:nvPicPr>
      <xdr:blipFill>
        <a:blip r:embed="rId1"/>
        <a:srcRect l="35484" t="25315" r="40322" b="27848"/>
        <a:stretch>
          <a:fillRect/>
        </a:stretch>
      </xdr:blipFill>
      <xdr:spPr>
        <a:xfrm>
          <a:off x="6858000" y="676275"/>
          <a:ext cx="0" cy="304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381000</xdr:colOff>
      <xdr:row>0</xdr:row>
      <xdr:rowOff>0</xdr:rowOff>
    </xdr:from>
    <xdr:to>
      <xdr:col>24</xdr:col>
      <xdr:colOff>381000</xdr:colOff>
      <xdr:row>1</xdr:row>
      <xdr:rowOff>133350</xdr:rowOff>
    </xdr:to>
    <xdr:pic>
      <xdr:nvPicPr>
        <xdr:cNvPr id="1" name="Picture 6" descr="Fédération Française de Football"/>
        <xdr:cNvPicPr preferRelativeResize="1">
          <a:picLocks noChangeAspect="1"/>
        </xdr:cNvPicPr>
      </xdr:nvPicPr>
      <xdr:blipFill>
        <a:blip r:embed="rId1"/>
        <a:srcRect l="35484" t="25315" r="40322" b="27848"/>
        <a:stretch>
          <a:fillRect/>
        </a:stretch>
      </xdr:blipFill>
      <xdr:spPr>
        <a:xfrm>
          <a:off x="9753600" y="0"/>
          <a:ext cx="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DX34"/>
  <sheetViews>
    <sheetView zoomScalePageLayoutView="0" workbookViewId="0" topLeftCell="A7">
      <selection activeCell="A1" sqref="A1"/>
    </sheetView>
  </sheetViews>
  <sheetFormatPr defaultColWidth="11.421875" defaultRowHeight="12.75"/>
  <cols>
    <col min="2" max="2" width="23.28125" style="0" customWidth="1"/>
    <col min="3" max="3" width="2.00390625" style="0" customWidth="1"/>
    <col min="4" max="4" width="46.7109375" style="0" bestFit="1" customWidth="1"/>
    <col min="5" max="5" width="28.8515625" style="0" customWidth="1"/>
  </cols>
  <sheetData>
    <row r="1" spans="1:128" s="43" customFormat="1" ht="27">
      <c r="A1" s="178"/>
      <c r="B1" s="303" t="s">
        <v>131</v>
      </c>
      <c r="C1" s="303"/>
      <c r="D1" s="303"/>
      <c r="E1" s="303"/>
      <c r="F1" s="178"/>
      <c r="G1" s="178"/>
      <c r="H1" s="178"/>
      <c r="I1" s="178"/>
      <c r="J1" s="178"/>
      <c r="K1" s="178"/>
      <c r="L1" s="178"/>
      <c r="M1" s="178"/>
      <c r="N1" s="178"/>
      <c r="O1" s="178"/>
      <c r="P1" s="178"/>
      <c r="Q1" s="178"/>
      <c r="R1" s="178"/>
      <c r="S1" s="178"/>
      <c r="T1" s="161"/>
      <c r="U1" s="81" t="str">
        <f>$D$8</f>
        <v>ASC SAULXURES</v>
      </c>
      <c r="V1" s="81" t="str">
        <f>$D$8</f>
        <v>ASC SAULXURES</v>
      </c>
      <c r="W1" s="81" t="str">
        <f>$D$8</f>
        <v>ASC SAULXURES</v>
      </c>
      <c r="X1" s="81" t="str">
        <f>$D$8</f>
        <v>ASC SAULXURES</v>
      </c>
      <c r="Y1" s="81" t="str">
        <f>$D$9</f>
        <v>FC TONNOY</v>
      </c>
      <c r="Z1" s="81" t="str">
        <f>$D$9</f>
        <v>FC TONNOY</v>
      </c>
      <c r="AA1" s="81" t="str">
        <f>$D$9</f>
        <v>FC TONNOY</v>
      </c>
      <c r="AB1" s="81" t="str">
        <f>$D$9</f>
        <v>FC TONNOY</v>
      </c>
      <c r="AC1" s="81" t="str">
        <f>$D$10</f>
        <v>AS DOMMARTIN</v>
      </c>
      <c r="AD1" s="81" t="str">
        <f>$D$10</f>
        <v>AS DOMMARTIN</v>
      </c>
      <c r="AE1" s="81" t="str">
        <f>$D$10</f>
        <v>AS DOMMARTIN</v>
      </c>
      <c r="AF1" s="81" t="str">
        <f>$D$10</f>
        <v>AS DOMMARTIN</v>
      </c>
      <c r="AG1" s="81" t="str">
        <f>$D$11</f>
        <v>A.S.N.L.</v>
      </c>
      <c r="AH1" s="81" t="str">
        <f>$D$11</f>
        <v>A.S.N.L.</v>
      </c>
      <c r="AI1" s="81" t="str">
        <f>$D$11</f>
        <v>A.S.N.L.</v>
      </c>
      <c r="AJ1" s="81" t="str">
        <f>$D$11</f>
        <v>A.S.N.L.</v>
      </c>
      <c r="AK1" s="81" t="str">
        <f>$D$12</f>
        <v>JARVILLE</v>
      </c>
      <c r="AL1" s="81" t="str">
        <f>$D$12</f>
        <v>JARVILLE</v>
      </c>
      <c r="AM1" s="81" t="str">
        <f>$D$12</f>
        <v>JARVILLE</v>
      </c>
      <c r="AN1" s="81" t="str">
        <f>$D$12</f>
        <v>JARVILLE</v>
      </c>
      <c r="AO1" s="81">
        <f>$I$8</f>
        <v>0</v>
      </c>
      <c r="AP1" s="81">
        <f>$I$8</f>
        <v>0</v>
      </c>
      <c r="AQ1" s="81">
        <f>$I$8</f>
        <v>0</v>
      </c>
      <c r="AR1" s="81">
        <f>$I$8</f>
        <v>0</v>
      </c>
      <c r="AS1" s="81">
        <f>$I$9</f>
        <v>0</v>
      </c>
      <c r="AT1" s="81">
        <f>$I$9</f>
        <v>0</v>
      </c>
      <c r="AU1" s="81">
        <f>$I$9</f>
        <v>0</v>
      </c>
      <c r="AV1" s="81">
        <f>$I$9</f>
        <v>0</v>
      </c>
      <c r="AW1" s="81">
        <f>$I$10</f>
        <v>0</v>
      </c>
      <c r="AX1" s="81">
        <f>$I$10</f>
        <v>0</v>
      </c>
      <c r="AY1" s="81">
        <f>$I$10</f>
        <v>0</v>
      </c>
      <c r="AZ1" s="81">
        <f>$I$10</f>
        <v>0</v>
      </c>
      <c r="BA1" s="81">
        <f>$I$11</f>
        <v>0</v>
      </c>
      <c r="BB1" s="81">
        <f>$I$11</f>
        <v>0</v>
      </c>
      <c r="BC1" s="81">
        <f>$I$11</f>
        <v>0</v>
      </c>
      <c r="BD1" s="81">
        <f>$I$11</f>
        <v>0</v>
      </c>
      <c r="BE1" s="81">
        <f>$I$12</f>
        <v>0</v>
      </c>
      <c r="BF1" s="81">
        <f>$I$12</f>
        <v>0</v>
      </c>
      <c r="BG1" s="81">
        <f>$I$12</f>
        <v>0</v>
      </c>
      <c r="BH1" s="81">
        <f>$I$12</f>
        <v>0</v>
      </c>
      <c r="BI1" s="81">
        <f>$M$8</f>
        <v>0</v>
      </c>
      <c r="BJ1" s="81">
        <f>$M$8</f>
        <v>0</v>
      </c>
      <c r="BK1" s="81">
        <f>$M$8</f>
        <v>0</v>
      </c>
      <c r="BL1" s="81">
        <f>$M$8</f>
        <v>0</v>
      </c>
      <c r="BM1" s="81">
        <f>$M$9</f>
        <v>0</v>
      </c>
      <c r="BN1" s="81">
        <f>$M$9</f>
        <v>0</v>
      </c>
      <c r="BO1" s="81">
        <f>$M$9</f>
        <v>0</v>
      </c>
      <c r="BP1" s="81">
        <f>$M$9</f>
        <v>0</v>
      </c>
      <c r="BQ1" s="81">
        <f>$M$10</f>
        <v>0</v>
      </c>
      <c r="BR1" s="81">
        <f>$M$10</f>
        <v>0</v>
      </c>
      <c r="BS1" s="81">
        <f>$M$10</f>
        <v>0</v>
      </c>
      <c r="BT1" s="81">
        <f>$M$10</f>
        <v>0</v>
      </c>
      <c r="BU1" s="81">
        <f>$M$11</f>
        <v>0</v>
      </c>
      <c r="BV1" s="81">
        <f>$M$11</f>
        <v>0</v>
      </c>
      <c r="BW1" s="81">
        <f>$M$11</f>
        <v>0</v>
      </c>
      <c r="BX1" s="81">
        <f>$M$11</f>
        <v>0</v>
      </c>
      <c r="BY1" s="81">
        <f>$M$12</f>
        <v>0</v>
      </c>
      <c r="BZ1" s="81">
        <f>$M$12</f>
        <v>0</v>
      </c>
      <c r="CA1" s="81">
        <f>$M$12</f>
        <v>0</v>
      </c>
      <c r="CB1" s="81">
        <f>$M$12</f>
        <v>0</v>
      </c>
      <c r="CC1" s="81">
        <f>$R$8</f>
        <v>0</v>
      </c>
      <c r="CD1" s="81">
        <f>$R$8</f>
        <v>0</v>
      </c>
      <c r="CE1" s="81">
        <f>$R$8</f>
        <v>0</v>
      </c>
      <c r="CF1" s="81">
        <f>$R$8</f>
        <v>0</v>
      </c>
      <c r="CG1" s="81">
        <f>$R$9</f>
        <v>0</v>
      </c>
      <c r="CH1" s="81">
        <f>$R$9</f>
        <v>0</v>
      </c>
      <c r="CI1" s="81">
        <f>$R$9</f>
        <v>0</v>
      </c>
      <c r="CJ1" s="81">
        <f>$R$9</f>
        <v>0</v>
      </c>
      <c r="CK1" s="81">
        <f>$R$10</f>
        <v>0</v>
      </c>
      <c r="CL1" s="81">
        <f>$R$10</f>
        <v>0</v>
      </c>
      <c r="CM1" s="81">
        <f>$R$10</f>
        <v>0</v>
      </c>
      <c r="CN1" s="81">
        <f>$R$10</f>
        <v>0</v>
      </c>
      <c r="CO1" s="81">
        <f>$R$11</f>
        <v>0</v>
      </c>
      <c r="CP1" s="81">
        <f>$R$11</f>
        <v>0</v>
      </c>
      <c r="CQ1" s="81">
        <f>$R$11</f>
        <v>0</v>
      </c>
      <c r="CR1" s="81">
        <f>$R$11</f>
        <v>0</v>
      </c>
      <c r="CS1" s="81">
        <f>$R$12</f>
        <v>0</v>
      </c>
      <c r="CT1" s="81">
        <f>$R$12</f>
        <v>0</v>
      </c>
      <c r="CU1" s="81">
        <f>$R$12</f>
        <v>0</v>
      </c>
      <c r="CV1" s="81">
        <f>$R$12</f>
        <v>0</v>
      </c>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row>
    <row r="2" spans="1:67" s="43" customFormat="1" ht="33.75" customHeight="1">
      <c r="A2" s="62"/>
      <c r="B2" s="82"/>
      <c r="C2" s="180"/>
      <c r="D2" s="180"/>
      <c r="E2" s="180"/>
      <c r="F2" s="180"/>
      <c r="G2" s="180"/>
      <c r="H2" s="180"/>
      <c r="I2" s="180"/>
      <c r="J2" s="180"/>
      <c r="K2" s="180"/>
      <c r="L2" s="180"/>
      <c r="M2" s="180"/>
      <c r="N2" s="180"/>
      <c r="O2" s="180"/>
      <c r="P2" s="180"/>
      <c r="Q2" s="180"/>
      <c r="R2" s="180"/>
      <c r="S2" s="180"/>
      <c r="T2" s="162"/>
      <c r="U2" s="34"/>
      <c r="V2" s="34"/>
      <c r="W2" s="34"/>
      <c r="X2" s="34"/>
      <c r="Y2" s="34"/>
      <c r="Z2" s="34"/>
      <c r="AA2" s="34"/>
      <c r="AB2" s="34"/>
      <c r="AC2" s="34"/>
      <c r="AD2" s="34"/>
      <c r="AE2" s="34"/>
      <c r="AF2" s="34"/>
      <c r="AG2" s="34"/>
      <c r="AH2" s="34"/>
      <c r="AI2" s="34"/>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row>
    <row r="3" spans="1:67" s="43" customFormat="1" ht="25.5" customHeight="1">
      <c r="A3" s="62"/>
      <c r="B3" s="302" t="s">
        <v>133</v>
      </c>
      <c r="C3" s="302"/>
      <c r="D3" s="302"/>
      <c r="E3" s="302"/>
      <c r="F3" s="176"/>
      <c r="G3" s="176"/>
      <c r="H3" s="176"/>
      <c r="I3" s="176"/>
      <c r="J3" s="176"/>
      <c r="K3" s="176"/>
      <c r="L3" s="176"/>
      <c r="M3" s="176"/>
      <c r="N3" s="176"/>
      <c r="O3" s="176"/>
      <c r="P3" s="176"/>
      <c r="Q3" s="176"/>
      <c r="R3" s="176"/>
      <c r="S3" s="176"/>
      <c r="T3" s="161"/>
      <c r="U3" s="34"/>
      <c r="V3" s="34"/>
      <c r="W3" s="34"/>
      <c r="X3" s="34"/>
      <c r="Y3" s="34"/>
      <c r="Z3" s="34"/>
      <c r="AA3" s="34"/>
      <c r="AB3" s="34"/>
      <c r="AC3" s="34"/>
      <c r="AD3" s="34"/>
      <c r="AE3" s="34"/>
      <c r="AF3" s="34"/>
      <c r="AG3" s="34"/>
      <c r="AH3" s="34"/>
      <c r="AI3" s="34"/>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row>
    <row r="4" spans="1:67" s="43" customFormat="1" ht="49.5" customHeight="1">
      <c r="A4" s="62"/>
      <c r="B4" s="301" t="s">
        <v>132</v>
      </c>
      <c r="C4" s="301"/>
      <c r="D4" s="301"/>
      <c r="E4" s="301"/>
      <c r="F4" s="179"/>
      <c r="G4" s="179"/>
      <c r="H4" s="179"/>
      <c r="I4" s="179"/>
      <c r="J4" s="179"/>
      <c r="K4" s="179"/>
      <c r="L4" s="179"/>
      <c r="M4" s="179"/>
      <c r="N4" s="179"/>
      <c r="O4" s="179"/>
      <c r="P4" s="179"/>
      <c r="Q4" s="179"/>
      <c r="R4" s="179"/>
      <c r="S4" s="179"/>
      <c r="T4" s="161"/>
      <c r="U4" s="34"/>
      <c r="V4" s="34"/>
      <c r="W4" s="34"/>
      <c r="X4" s="34"/>
      <c r="Y4" s="34"/>
      <c r="Z4" s="34"/>
      <c r="AA4" s="34"/>
      <c r="AB4" s="34"/>
      <c r="AC4" s="34"/>
      <c r="AD4" s="34"/>
      <c r="AE4" s="34"/>
      <c r="AF4" s="34"/>
      <c r="AG4" s="34"/>
      <c r="AH4" s="34"/>
      <c r="AI4" s="34"/>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row>
    <row r="5" ht="159.75" customHeight="1" thickBot="1"/>
    <row r="6" spans="2:5" ht="24.75" customHeight="1" thickTop="1">
      <c r="B6" s="277" t="s">
        <v>29</v>
      </c>
      <c r="C6" s="278" t="s">
        <v>21</v>
      </c>
      <c r="D6" s="279" t="s">
        <v>80</v>
      </c>
      <c r="E6" s="280"/>
    </row>
    <row r="7" spans="2:7" ht="24.75" customHeight="1">
      <c r="B7" s="281" t="s">
        <v>0</v>
      </c>
      <c r="C7" s="282" t="s">
        <v>22</v>
      </c>
      <c r="D7" s="283" t="s">
        <v>81</v>
      </c>
      <c r="E7" s="284" t="s">
        <v>82</v>
      </c>
      <c r="G7" s="1"/>
    </row>
    <row r="8" spans="2:7" ht="24.75" customHeight="1">
      <c r="B8" s="281" t="s">
        <v>0</v>
      </c>
      <c r="C8" s="282" t="s">
        <v>23</v>
      </c>
      <c r="D8" s="283" t="s">
        <v>83</v>
      </c>
      <c r="E8" s="285"/>
      <c r="G8" s="2"/>
    </row>
    <row r="9" spans="2:7" ht="24.75" customHeight="1">
      <c r="B9" s="281"/>
      <c r="C9" s="282" t="s">
        <v>24</v>
      </c>
      <c r="D9" s="283" t="s">
        <v>84</v>
      </c>
      <c r="E9" s="285"/>
      <c r="G9" s="2"/>
    </row>
    <row r="10" spans="2:5" ht="24.75" customHeight="1">
      <c r="B10" s="286" t="s">
        <v>0</v>
      </c>
      <c r="C10" s="287" t="s">
        <v>37</v>
      </c>
      <c r="D10" s="288" t="s">
        <v>85</v>
      </c>
      <c r="E10" s="289"/>
    </row>
    <row r="11" spans="2:5" ht="24.75" customHeight="1">
      <c r="B11" s="290" t="s">
        <v>34</v>
      </c>
      <c r="C11" s="282" t="s">
        <v>25</v>
      </c>
      <c r="D11" s="283" t="s">
        <v>96</v>
      </c>
      <c r="E11" s="285"/>
    </row>
    <row r="12" spans="2:5" ht="24.75" customHeight="1">
      <c r="B12" s="281" t="s">
        <v>0</v>
      </c>
      <c r="C12" s="282" t="s">
        <v>26</v>
      </c>
      <c r="D12" s="283" t="s">
        <v>86</v>
      </c>
      <c r="E12" s="291"/>
    </row>
    <row r="13" spans="2:5" ht="24.75" customHeight="1">
      <c r="B13" s="281" t="s">
        <v>0</v>
      </c>
      <c r="C13" s="282" t="s">
        <v>27</v>
      </c>
      <c r="D13" s="283" t="s">
        <v>87</v>
      </c>
      <c r="E13" s="291"/>
    </row>
    <row r="14" spans="2:5" ht="24.75" customHeight="1">
      <c r="B14" s="281"/>
      <c r="C14" s="282" t="s">
        <v>28</v>
      </c>
      <c r="D14" s="283" t="s">
        <v>88</v>
      </c>
      <c r="E14" s="291"/>
    </row>
    <row r="15" spans="2:7" ht="24.75" customHeight="1">
      <c r="B15" s="286" t="s">
        <v>0</v>
      </c>
      <c r="C15" s="287" t="s">
        <v>38</v>
      </c>
      <c r="D15" s="288" t="s">
        <v>89</v>
      </c>
      <c r="E15" s="289"/>
      <c r="G15" s="3"/>
    </row>
    <row r="16" spans="2:22" ht="24.75" customHeight="1">
      <c r="B16" s="290" t="s">
        <v>35</v>
      </c>
      <c r="C16" s="282" t="s">
        <v>102</v>
      </c>
      <c r="D16" s="283" t="s">
        <v>90</v>
      </c>
      <c r="E16" s="291"/>
      <c r="T16">
        <v>0</v>
      </c>
      <c r="V16">
        <v>0</v>
      </c>
    </row>
    <row r="17" spans="2:22" ht="24.75" customHeight="1">
      <c r="B17" s="281" t="s">
        <v>0</v>
      </c>
      <c r="C17" s="282" t="s">
        <v>103</v>
      </c>
      <c r="D17" s="283" t="s">
        <v>97</v>
      </c>
      <c r="E17" s="291"/>
      <c r="T17">
        <v>0</v>
      </c>
      <c r="V17">
        <v>0</v>
      </c>
    </row>
    <row r="18" spans="2:22" ht="24.75" customHeight="1">
      <c r="B18" s="281" t="s">
        <v>0</v>
      </c>
      <c r="C18" s="282" t="s">
        <v>104</v>
      </c>
      <c r="D18" s="283" t="s">
        <v>98</v>
      </c>
      <c r="E18" s="285"/>
      <c r="T18">
        <v>0</v>
      </c>
      <c r="V18">
        <v>0</v>
      </c>
    </row>
    <row r="19" spans="2:5" ht="24.75" customHeight="1">
      <c r="B19" s="281"/>
      <c r="C19" s="282" t="s">
        <v>105</v>
      </c>
      <c r="D19" s="283" t="s">
        <v>99</v>
      </c>
      <c r="E19" s="285"/>
    </row>
    <row r="20" spans="2:22" ht="24.75" customHeight="1">
      <c r="B20" s="286" t="s">
        <v>0</v>
      </c>
      <c r="C20" s="287" t="s">
        <v>106</v>
      </c>
      <c r="D20" s="288" t="s">
        <v>100</v>
      </c>
      <c r="E20" s="292" t="s">
        <v>101</v>
      </c>
      <c r="T20">
        <v>0</v>
      </c>
      <c r="V20">
        <v>0</v>
      </c>
    </row>
    <row r="21" spans="2:22" ht="24.75" customHeight="1">
      <c r="B21" s="290" t="s">
        <v>36</v>
      </c>
      <c r="C21" s="282" t="s">
        <v>107</v>
      </c>
      <c r="D21" s="283" t="s">
        <v>91</v>
      </c>
      <c r="E21" s="291"/>
      <c r="T21">
        <v>0</v>
      </c>
      <c r="V21">
        <v>0</v>
      </c>
    </row>
    <row r="22" spans="2:22" ht="24.75" customHeight="1">
      <c r="B22" s="281" t="s">
        <v>0</v>
      </c>
      <c r="C22" s="282" t="s">
        <v>108</v>
      </c>
      <c r="D22" s="283" t="s">
        <v>92</v>
      </c>
      <c r="E22" s="285"/>
      <c r="T22">
        <v>0</v>
      </c>
      <c r="V22">
        <v>0</v>
      </c>
    </row>
    <row r="23" spans="2:5" ht="24.75" customHeight="1">
      <c r="B23" s="281" t="s">
        <v>0</v>
      </c>
      <c r="C23" s="282" t="s">
        <v>109</v>
      </c>
      <c r="D23" s="283" t="s">
        <v>93</v>
      </c>
      <c r="E23" s="291"/>
    </row>
    <row r="24" spans="2:5" ht="24.75" customHeight="1">
      <c r="B24" s="281"/>
      <c r="C24" s="282" t="s">
        <v>110</v>
      </c>
      <c r="D24" s="283" t="s">
        <v>94</v>
      </c>
      <c r="E24" s="291"/>
    </row>
    <row r="25" spans="2:5" ht="24.75" customHeight="1" thickBot="1">
      <c r="B25" s="293" t="s">
        <v>0</v>
      </c>
      <c r="C25" s="294" t="s">
        <v>111</v>
      </c>
      <c r="D25" s="295" t="s">
        <v>95</v>
      </c>
      <c r="E25" s="296"/>
    </row>
    <row r="26" ht="13.5" thickTop="1"/>
    <row r="27" spans="20:22" ht="12.75">
      <c r="T27">
        <v>0</v>
      </c>
      <c r="V27">
        <v>0</v>
      </c>
    </row>
    <row r="28" spans="20:22" ht="12.75">
      <c r="T28">
        <v>0</v>
      </c>
      <c r="V28">
        <v>0</v>
      </c>
    </row>
    <row r="29" spans="20:22" ht="12.75">
      <c r="T29">
        <v>0</v>
      </c>
      <c r="V29">
        <v>0</v>
      </c>
    </row>
    <row r="30" spans="20:22" ht="12.75">
      <c r="T30">
        <v>0</v>
      </c>
      <c r="V30">
        <v>0</v>
      </c>
    </row>
    <row r="31" spans="20:22" ht="12.75">
      <c r="T31">
        <v>0</v>
      </c>
      <c r="V31">
        <v>0</v>
      </c>
    </row>
    <row r="32" spans="20:22" ht="12.75">
      <c r="T32">
        <v>0</v>
      </c>
      <c r="V32">
        <v>0</v>
      </c>
    </row>
    <row r="33" spans="20:22" ht="12.75">
      <c r="T33">
        <v>0</v>
      </c>
      <c r="V33">
        <v>0</v>
      </c>
    </row>
    <row r="34" spans="20:22" ht="12.75">
      <c r="T34">
        <v>0</v>
      </c>
      <c r="V34">
        <v>0</v>
      </c>
    </row>
  </sheetData>
  <sheetProtection/>
  <mergeCells count="3">
    <mergeCell ref="B4:E4"/>
    <mergeCell ref="B3:E3"/>
    <mergeCell ref="B1:E1"/>
  </mergeCells>
  <printOptions horizontalCentered="1"/>
  <pageMargins left="0.1968503937007874" right="0.1968503937007874" top="0.5905511811023623" bottom="0.7874015748031497" header="0.5118110236220472" footer="0.5118110236220472"/>
  <pageSetup fitToHeight="1" fitToWidth="1" horizontalDpi="300" verticalDpi="300" orientation="portrait" paperSize="9" scale="96" r:id="rId2"/>
  <drawing r:id="rId1"/>
</worksheet>
</file>

<file path=xl/worksheets/sheet10.xml><?xml version="1.0" encoding="utf-8"?>
<worksheet xmlns="http://schemas.openxmlformats.org/spreadsheetml/2006/main" xmlns:r="http://schemas.openxmlformats.org/officeDocument/2006/relationships">
  <dimension ref="A1:A54"/>
  <sheetViews>
    <sheetView workbookViewId="0" topLeftCell="A1">
      <selection activeCell="G1" sqref="G1"/>
    </sheetView>
  </sheetViews>
  <sheetFormatPr defaultColWidth="5.7109375" defaultRowHeight="16.5" customHeight="1"/>
  <cols>
    <col min="1" max="1" width="9.140625" style="0" bestFit="1" customWidth="1"/>
  </cols>
  <sheetData>
    <row r="1" ht="16.5" customHeight="1">
      <c r="A1" t="s">
        <v>154</v>
      </c>
    </row>
    <row r="2" ht="16.5" customHeight="1">
      <c r="A2" s="300">
        <v>41412</v>
      </c>
    </row>
    <row r="3" ht="16.5" customHeight="1">
      <c r="A3" t="s">
        <v>155</v>
      </c>
    </row>
    <row r="4" ht="16.5" customHeight="1">
      <c r="A4" t="s">
        <v>156</v>
      </c>
    </row>
    <row r="5" ht="16.5" customHeight="1">
      <c r="A5" t="s">
        <v>157</v>
      </c>
    </row>
    <row r="6" ht="16.5" customHeight="1">
      <c r="A6" s="299" t="s">
        <v>158</v>
      </c>
    </row>
    <row r="7" ht="16.5" customHeight="1">
      <c r="A7" t="s">
        <v>205</v>
      </c>
    </row>
    <row r="8" ht="16.5" customHeight="1">
      <c r="A8" t="s">
        <v>159</v>
      </c>
    </row>
    <row r="9" ht="16.5" customHeight="1">
      <c r="A9" t="s">
        <v>160</v>
      </c>
    </row>
    <row r="10" ht="16.5" customHeight="1">
      <c r="A10" t="s">
        <v>161</v>
      </c>
    </row>
    <row r="11" ht="16.5" customHeight="1">
      <c r="A11" t="s">
        <v>206</v>
      </c>
    </row>
    <row r="12" ht="16.5" customHeight="1">
      <c r="A12" t="s">
        <v>162</v>
      </c>
    </row>
    <row r="13" ht="16.5" customHeight="1">
      <c r="A13" t="s">
        <v>163</v>
      </c>
    </row>
    <row r="14" ht="16.5" customHeight="1">
      <c r="A14" t="s">
        <v>164</v>
      </c>
    </row>
    <row r="15" ht="16.5" customHeight="1">
      <c r="A15" t="s">
        <v>165</v>
      </c>
    </row>
    <row r="16" ht="16.5" customHeight="1">
      <c r="A16" t="s">
        <v>166</v>
      </c>
    </row>
    <row r="17" ht="16.5" customHeight="1">
      <c r="A17" t="s">
        <v>167</v>
      </c>
    </row>
    <row r="18" ht="16.5" customHeight="1">
      <c r="A18" t="s">
        <v>168</v>
      </c>
    </row>
    <row r="19" ht="16.5" customHeight="1">
      <c r="A19" t="s">
        <v>169</v>
      </c>
    </row>
    <row r="20" ht="16.5" customHeight="1">
      <c r="A20" t="s">
        <v>170</v>
      </c>
    </row>
    <row r="21" ht="16.5" customHeight="1">
      <c r="A21" t="s">
        <v>171</v>
      </c>
    </row>
    <row r="22" ht="16.5" customHeight="1">
      <c r="A22" t="s">
        <v>172</v>
      </c>
    </row>
    <row r="23" ht="16.5" customHeight="1">
      <c r="A23" t="s">
        <v>173</v>
      </c>
    </row>
    <row r="24" ht="16.5" customHeight="1">
      <c r="A24" t="s">
        <v>174</v>
      </c>
    </row>
    <row r="25" ht="16.5" customHeight="1">
      <c r="A25" t="s">
        <v>175</v>
      </c>
    </row>
    <row r="26" ht="16.5" customHeight="1">
      <c r="A26" t="s">
        <v>176</v>
      </c>
    </row>
    <row r="27" ht="16.5" customHeight="1">
      <c r="A27" t="s">
        <v>177</v>
      </c>
    </row>
    <row r="28" ht="16.5" customHeight="1">
      <c r="A28" t="s">
        <v>178</v>
      </c>
    </row>
    <row r="29" ht="16.5" customHeight="1">
      <c r="A29" t="s">
        <v>179</v>
      </c>
    </row>
    <row r="30" ht="16.5" customHeight="1">
      <c r="A30" t="s">
        <v>180</v>
      </c>
    </row>
    <row r="31" ht="16.5" customHeight="1">
      <c r="A31" t="s">
        <v>181</v>
      </c>
    </row>
    <row r="32" ht="16.5" customHeight="1">
      <c r="A32" t="s">
        <v>182</v>
      </c>
    </row>
    <row r="33" ht="16.5" customHeight="1">
      <c r="A33" t="s">
        <v>183</v>
      </c>
    </row>
    <row r="34" ht="16.5" customHeight="1">
      <c r="A34" t="s">
        <v>184</v>
      </c>
    </row>
    <row r="35" ht="16.5" customHeight="1">
      <c r="A35" s="299" t="s">
        <v>185</v>
      </c>
    </row>
    <row r="36" ht="16.5" customHeight="1">
      <c r="A36" t="s">
        <v>186</v>
      </c>
    </row>
    <row r="37" ht="16.5" customHeight="1">
      <c r="A37" t="s">
        <v>187</v>
      </c>
    </row>
    <row r="38" ht="16.5" customHeight="1">
      <c r="A38" s="299" t="s">
        <v>188</v>
      </c>
    </row>
    <row r="39" ht="16.5" customHeight="1">
      <c r="A39" t="s">
        <v>189</v>
      </c>
    </row>
    <row r="40" ht="16.5" customHeight="1">
      <c r="A40" t="s">
        <v>190</v>
      </c>
    </row>
    <row r="41" ht="16.5" customHeight="1">
      <c r="A41" t="s">
        <v>191</v>
      </c>
    </row>
    <row r="42" ht="16.5" customHeight="1">
      <c r="A42" t="s">
        <v>192</v>
      </c>
    </row>
    <row r="43" ht="16.5" customHeight="1">
      <c r="A43" t="s">
        <v>193</v>
      </c>
    </row>
    <row r="44" ht="16.5" customHeight="1">
      <c r="A44" t="s">
        <v>194</v>
      </c>
    </row>
    <row r="45" ht="16.5" customHeight="1">
      <c r="A45" t="s">
        <v>195</v>
      </c>
    </row>
    <row r="46" ht="16.5" customHeight="1">
      <c r="A46" t="s">
        <v>196</v>
      </c>
    </row>
    <row r="47" ht="16.5" customHeight="1">
      <c r="A47" t="s">
        <v>197</v>
      </c>
    </row>
    <row r="48" ht="16.5" customHeight="1">
      <c r="A48" t="s">
        <v>198</v>
      </c>
    </row>
    <row r="49" ht="16.5" customHeight="1">
      <c r="A49" t="s">
        <v>199</v>
      </c>
    </row>
    <row r="50" ht="16.5" customHeight="1">
      <c r="A50" t="s">
        <v>200</v>
      </c>
    </row>
    <row r="51" ht="16.5" customHeight="1">
      <c r="A51" t="s">
        <v>201</v>
      </c>
    </row>
    <row r="52" ht="16.5" customHeight="1">
      <c r="A52" t="s">
        <v>202</v>
      </c>
    </row>
    <row r="53" ht="16.5" customHeight="1">
      <c r="A53" t="s">
        <v>203</v>
      </c>
    </row>
    <row r="54" ht="16.5" customHeight="1">
      <c r="A54" t="s">
        <v>204</v>
      </c>
    </row>
  </sheetData>
  <sheetProtection/>
  <printOptions horizontalCentered="1" verticalCentered="1"/>
  <pageMargins left="0" right="0" top="0" bottom="0" header="0.5118110236220472" footer="0.5118110236220472"/>
  <pageSetup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Feuil3">
    <pageSetUpPr fitToPage="1"/>
  </sheetPr>
  <dimension ref="A1:DX297"/>
  <sheetViews>
    <sheetView tabSelected="1" zoomScalePageLayoutView="0" workbookViewId="0" topLeftCell="A1">
      <selection activeCell="A1" sqref="A1"/>
    </sheetView>
  </sheetViews>
  <sheetFormatPr defaultColWidth="3.7109375" defaultRowHeight="16.5" customHeight="1"/>
  <cols>
    <col min="1" max="1" width="11.421875" style="4" customWidth="1"/>
    <col min="2" max="2" width="3.7109375" style="4" customWidth="1"/>
    <col min="3" max="3" width="4.8515625" style="5" customWidth="1"/>
    <col min="4" max="4" width="1.7109375" style="13" customWidth="1"/>
    <col min="5" max="5" width="26.8515625" style="4" customWidth="1"/>
    <col min="6" max="6" width="3.7109375" style="4" customWidth="1"/>
    <col min="7" max="7" width="1.1484375" style="14" customWidth="1"/>
    <col min="8" max="8" width="3.7109375" style="4" customWidth="1"/>
    <col min="9" max="9" width="1.7109375" style="13" customWidth="1"/>
    <col min="10" max="10" width="26.8515625" style="4" customWidth="1"/>
    <col min="11" max="11" width="3.7109375" style="4" customWidth="1"/>
    <col min="12" max="12" width="4.8515625" style="5" customWidth="1"/>
    <col min="13" max="13" width="1.7109375" style="13" customWidth="1"/>
    <col min="14" max="14" width="26.8515625" style="4" customWidth="1"/>
    <col min="15" max="15" width="3.7109375" style="4" customWidth="1"/>
    <col min="16" max="16" width="1.1484375" style="14" customWidth="1"/>
    <col min="17" max="17" width="3.7109375" style="4" customWidth="1"/>
    <col min="18" max="18" width="1.7109375" style="13" customWidth="1"/>
    <col min="19" max="19" width="26.8515625" style="4" customWidth="1"/>
    <col min="20" max="20" width="10.57421875" style="163" customWidth="1"/>
    <col min="21" max="44" width="3.7109375" style="16" customWidth="1"/>
    <col min="45" max="68" width="3.7109375" style="4" customWidth="1"/>
  </cols>
  <sheetData>
    <row r="1" spans="1:128" s="43" customFormat="1" ht="27">
      <c r="A1" s="62"/>
      <c r="B1" s="303" t="s">
        <v>131</v>
      </c>
      <c r="C1" s="303"/>
      <c r="D1" s="303"/>
      <c r="E1" s="303"/>
      <c r="F1" s="303"/>
      <c r="G1" s="303"/>
      <c r="H1" s="303"/>
      <c r="I1" s="303"/>
      <c r="J1" s="303"/>
      <c r="K1" s="303"/>
      <c r="L1" s="303"/>
      <c r="M1" s="303"/>
      <c r="N1" s="303"/>
      <c r="O1" s="303"/>
      <c r="P1" s="303"/>
      <c r="Q1" s="303"/>
      <c r="R1" s="303"/>
      <c r="S1" s="303"/>
      <c r="T1" s="161"/>
      <c r="U1" s="81" t="str">
        <f>$D$8</f>
        <v>A1</v>
      </c>
      <c r="V1" s="81" t="str">
        <f>$D$8</f>
        <v>A1</v>
      </c>
      <c r="W1" s="81" t="str">
        <f>$D$8</f>
        <v>A1</v>
      </c>
      <c r="X1" s="81" t="str">
        <f>$D$8</f>
        <v>A1</v>
      </c>
      <c r="Y1" s="81" t="str">
        <f>$D$9</f>
        <v>A2</v>
      </c>
      <c r="Z1" s="81" t="str">
        <f>$D$9</f>
        <v>A2</v>
      </c>
      <c r="AA1" s="81" t="str">
        <f>$D$9</f>
        <v>A2</v>
      </c>
      <c r="AB1" s="81" t="str">
        <f>$D$9</f>
        <v>A2</v>
      </c>
      <c r="AC1" s="81" t="str">
        <f>$D$10</f>
        <v>A3</v>
      </c>
      <c r="AD1" s="81" t="str">
        <f>$D$10</f>
        <v>A3</v>
      </c>
      <c r="AE1" s="81" t="str">
        <f>$D$10</f>
        <v>A3</v>
      </c>
      <c r="AF1" s="81" t="str">
        <f>$D$10</f>
        <v>A3</v>
      </c>
      <c r="AG1" s="81" t="str">
        <f>$D$11</f>
        <v>A4</v>
      </c>
      <c r="AH1" s="81" t="str">
        <f>$D$11</f>
        <v>A4</v>
      </c>
      <c r="AI1" s="81" t="str">
        <f>$D$11</f>
        <v>A4</v>
      </c>
      <c r="AJ1" s="81" t="str">
        <f>$D$11</f>
        <v>A4</v>
      </c>
      <c r="AK1" s="81" t="str">
        <f>$D$12</f>
        <v>A5</v>
      </c>
      <c r="AL1" s="81" t="str">
        <f>$D$12</f>
        <v>A5</v>
      </c>
      <c r="AM1" s="81" t="str">
        <f>$D$12</f>
        <v>A5</v>
      </c>
      <c r="AN1" s="81" t="str">
        <f>$D$12</f>
        <v>A5</v>
      </c>
      <c r="AO1" s="81" t="str">
        <f>$I$8</f>
        <v>B1</v>
      </c>
      <c r="AP1" s="81" t="str">
        <f>$I$8</f>
        <v>B1</v>
      </c>
      <c r="AQ1" s="81" t="str">
        <f>$I$8</f>
        <v>B1</v>
      </c>
      <c r="AR1" s="81" t="str">
        <f>$I$8</f>
        <v>B1</v>
      </c>
      <c r="AS1" s="81" t="str">
        <f>$I$9</f>
        <v>B2</v>
      </c>
      <c r="AT1" s="81" t="str">
        <f>$I$9</f>
        <v>B2</v>
      </c>
      <c r="AU1" s="81" t="str">
        <f>$I$9</f>
        <v>B2</v>
      </c>
      <c r="AV1" s="81" t="str">
        <f>$I$9</f>
        <v>B2</v>
      </c>
      <c r="AW1" s="81" t="str">
        <f>$I$10</f>
        <v>B3</v>
      </c>
      <c r="AX1" s="81" t="str">
        <f>$I$10</f>
        <v>B3</v>
      </c>
      <c r="AY1" s="81" t="str">
        <f>$I$10</f>
        <v>B3</v>
      </c>
      <c r="AZ1" s="81" t="str">
        <f>$I$10</f>
        <v>B3</v>
      </c>
      <c r="BA1" s="81" t="str">
        <f>$I$11</f>
        <v>B4</v>
      </c>
      <c r="BB1" s="81" t="str">
        <f>$I$11</f>
        <v>B4</v>
      </c>
      <c r="BC1" s="81" t="str">
        <f>$I$11</f>
        <v>B4</v>
      </c>
      <c r="BD1" s="81" t="str">
        <f>$I$11</f>
        <v>B4</v>
      </c>
      <c r="BE1" s="81" t="str">
        <f>$I$12</f>
        <v>B5</v>
      </c>
      <c r="BF1" s="81" t="str">
        <f>$I$12</f>
        <v>B5</v>
      </c>
      <c r="BG1" s="81" t="str">
        <f>$I$12</f>
        <v>B5</v>
      </c>
      <c r="BH1" s="81" t="str">
        <f>$I$12</f>
        <v>B5</v>
      </c>
      <c r="BI1" s="81" t="str">
        <f>$M$8</f>
        <v>C1</v>
      </c>
      <c r="BJ1" s="81" t="str">
        <f>$M$8</f>
        <v>C1</v>
      </c>
      <c r="BK1" s="81" t="str">
        <f>$M$8</f>
        <v>C1</v>
      </c>
      <c r="BL1" s="81" t="str">
        <f>$M$8</f>
        <v>C1</v>
      </c>
      <c r="BM1" s="81" t="str">
        <f>$M$9</f>
        <v>C2</v>
      </c>
      <c r="BN1" s="81" t="str">
        <f>$M$9</f>
        <v>C2</v>
      </c>
      <c r="BO1" s="81" t="str">
        <f>$M$9</f>
        <v>C2</v>
      </c>
      <c r="BP1" s="81" t="str">
        <f>$M$9</f>
        <v>C2</v>
      </c>
      <c r="BQ1" s="81" t="str">
        <f>$M$10</f>
        <v>C3</v>
      </c>
      <c r="BR1" s="81" t="str">
        <f>$M$10</f>
        <v>C3</v>
      </c>
      <c r="BS1" s="81" t="str">
        <f>$M$10</f>
        <v>C3</v>
      </c>
      <c r="BT1" s="81" t="str">
        <f>$M$10</f>
        <v>C3</v>
      </c>
      <c r="BU1" s="81" t="str">
        <f>$M$11</f>
        <v>C4</v>
      </c>
      <c r="BV1" s="81" t="str">
        <f>$M$11</f>
        <v>C4</v>
      </c>
      <c r="BW1" s="81" t="str">
        <f>$M$11</f>
        <v>C4</v>
      </c>
      <c r="BX1" s="81" t="str">
        <f>$M$11</f>
        <v>C4</v>
      </c>
      <c r="BY1" s="81" t="str">
        <f>$M$12</f>
        <v>C5</v>
      </c>
      <c r="BZ1" s="81" t="str">
        <f>$M$12</f>
        <v>C5</v>
      </c>
      <c r="CA1" s="81" t="str">
        <f>$M$12</f>
        <v>C5</v>
      </c>
      <c r="CB1" s="81" t="str">
        <f>$M$12</f>
        <v>C5</v>
      </c>
      <c r="CC1" s="81" t="str">
        <f>$R$8</f>
        <v>D1</v>
      </c>
      <c r="CD1" s="81" t="str">
        <f>$R$8</f>
        <v>D1</v>
      </c>
      <c r="CE1" s="81" t="str">
        <f>$R$8</f>
        <v>D1</v>
      </c>
      <c r="CF1" s="81" t="str">
        <f>$R$8</f>
        <v>D1</v>
      </c>
      <c r="CG1" s="81" t="str">
        <f>$R$9</f>
        <v>D2</v>
      </c>
      <c r="CH1" s="81" t="str">
        <f>$R$9</f>
        <v>D2</v>
      </c>
      <c r="CI1" s="81" t="str">
        <f>$R$9</f>
        <v>D2</v>
      </c>
      <c r="CJ1" s="81" t="str">
        <f>$R$9</f>
        <v>D2</v>
      </c>
      <c r="CK1" s="81" t="str">
        <f>$R$10</f>
        <v>D3</v>
      </c>
      <c r="CL1" s="81" t="str">
        <f>$R$10</f>
        <v>D3</v>
      </c>
      <c r="CM1" s="81" t="str">
        <f>$R$10</f>
        <v>D3</v>
      </c>
      <c r="CN1" s="81" t="str">
        <f>$R$10</f>
        <v>D3</v>
      </c>
      <c r="CO1" s="81" t="str">
        <f>$R$11</f>
        <v>D4</v>
      </c>
      <c r="CP1" s="81" t="str">
        <f>$R$11</f>
        <v>D4</v>
      </c>
      <c r="CQ1" s="81" t="str">
        <f>$R$11</f>
        <v>D4</v>
      </c>
      <c r="CR1" s="81" t="str">
        <f>$R$11</f>
        <v>D4</v>
      </c>
      <c r="CS1" s="81" t="str">
        <f>$R$12</f>
        <v>D5</v>
      </c>
      <c r="CT1" s="81" t="str">
        <f>$R$12</f>
        <v>D5</v>
      </c>
      <c r="CU1" s="81" t="str">
        <f>$R$12</f>
        <v>D5</v>
      </c>
      <c r="CV1" s="81" t="str">
        <f>$R$12</f>
        <v>D5</v>
      </c>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row>
    <row r="2" spans="1:67" s="43" customFormat="1" ht="33.75" customHeight="1">
      <c r="A2" s="62"/>
      <c r="B2" s="82"/>
      <c r="C2" s="180"/>
      <c r="D2" s="180"/>
      <c r="E2" s="180"/>
      <c r="F2" s="180"/>
      <c r="G2" s="180"/>
      <c r="H2" s="180"/>
      <c r="I2" s="180"/>
      <c r="J2" s="180"/>
      <c r="K2" s="180"/>
      <c r="L2" s="180"/>
      <c r="M2" s="180"/>
      <c r="N2" s="180"/>
      <c r="O2" s="180"/>
      <c r="P2" s="180"/>
      <c r="Q2" s="180"/>
      <c r="R2" s="180"/>
      <c r="S2" s="180"/>
      <c r="T2" s="162"/>
      <c r="U2" s="34"/>
      <c r="V2" s="34"/>
      <c r="W2" s="34"/>
      <c r="X2" s="34"/>
      <c r="Y2" s="34"/>
      <c r="Z2" s="34"/>
      <c r="AA2" s="34"/>
      <c r="AB2" s="34"/>
      <c r="AC2" s="34"/>
      <c r="AD2" s="34"/>
      <c r="AE2" s="34"/>
      <c r="AF2" s="34"/>
      <c r="AG2" s="34"/>
      <c r="AH2" s="34"/>
      <c r="AI2" s="34"/>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row>
    <row r="3" spans="1:67" s="43" customFormat="1" ht="25.5" customHeight="1">
      <c r="A3" s="62"/>
      <c r="B3" s="302" t="s">
        <v>133</v>
      </c>
      <c r="C3" s="302"/>
      <c r="D3" s="302"/>
      <c r="E3" s="302"/>
      <c r="F3" s="302"/>
      <c r="G3" s="302"/>
      <c r="H3" s="302"/>
      <c r="I3" s="302"/>
      <c r="J3" s="302"/>
      <c r="K3" s="302"/>
      <c r="L3" s="302"/>
      <c r="M3" s="302"/>
      <c r="N3" s="302"/>
      <c r="O3" s="302"/>
      <c r="P3" s="302"/>
      <c r="Q3" s="302"/>
      <c r="R3" s="302"/>
      <c r="S3" s="302"/>
      <c r="T3" s="161"/>
      <c r="U3" s="34"/>
      <c r="V3" s="34"/>
      <c r="W3" s="34"/>
      <c r="X3" s="34"/>
      <c r="Y3" s="34"/>
      <c r="Z3" s="34"/>
      <c r="AA3" s="34"/>
      <c r="AB3" s="34"/>
      <c r="AC3" s="34"/>
      <c r="AD3" s="34"/>
      <c r="AE3" s="34"/>
      <c r="AF3" s="34"/>
      <c r="AG3" s="34"/>
      <c r="AH3" s="34"/>
      <c r="AI3" s="34"/>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row>
    <row r="4" spans="1:67" s="43" customFormat="1" ht="49.5" customHeight="1">
      <c r="A4" s="62"/>
      <c r="B4" s="301" t="s">
        <v>132</v>
      </c>
      <c r="C4" s="301"/>
      <c r="D4" s="301"/>
      <c r="E4" s="301"/>
      <c r="F4" s="301"/>
      <c r="G4" s="301"/>
      <c r="H4" s="301"/>
      <c r="I4" s="301"/>
      <c r="J4" s="301"/>
      <c r="K4" s="301"/>
      <c r="L4" s="301"/>
      <c r="M4" s="301"/>
      <c r="N4" s="301"/>
      <c r="O4" s="301"/>
      <c r="P4" s="301"/>
      <c r="Q4" s="301"/>
      <c r="R4" s="301"/>
      <c r="S4" s="301"/>
      <c r="T4" s="161"/>
      <c r="U4" s="34"/>
      <c r="V4" s="34"/>
      <c r="W4" s="34"/>
      <c r="X4" s="34"/>
      <c r="Y4" s="34"/>
      <c r="Z4" s="34"/>
      <c r="AA4" s="34"/>
      <c r="AB4" s="34"/>
      <c r="AC4" s="34"/>
      <c r="AD4" s="34"/>
      <c r="AE4" s="34"/>
      <c r="AF4" s="34"/>
      <c r="AG4" s="34"/>
      <c r="AH4" s="34"/>
      <c r="AI4" s="34"/>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row>
    <row r="5" spans="1:67" s="43" customFormat="1" ht="144.75" customHeight="1" thickBot="1">
      <c r="A5" s="62"/>
      <c r="B5" s="179"/>
      <c r="C5" s="72"/>
      <c r="D5" s="61"/>
      <c r="E5" s="62"/>
      <c r="F5" s="62"/>
      <c r="G5" s="80"/>
      <c r="H5" s="62"/>
      <c r="I5" s="61"/>
      <c r="J5" s="62"/>
      <c r="K5" s="62"/>
      <c r="L5" s="72"/>
      <c r="M5" s="61"/>
      <c r="N5" s="62"/>
      <c r="O5" s="62"/>
      <c r="P5" s="80"/>
      <c r="Q5" s="62"/>
      <c r="R5" s="61"/>
      <c r="S5" s="62"/>
      <c r="T5" s="161"/>
      <c r="U5" s="34"/>
      <c r="V5" s="34"/>
      <c r="W5" s="34"/>
      <c r="X5" s="34"/>
      <c r="Y5" s="34"/>
      <c r="Z5" s="34"/>
      <c r="AA5" s="34"/>
      <c r="AB5" s="34"/>
      <c r="AC5" s="34"/>
      <c r="AD5" s="34"/>
      <c r="AE5" s="34"/>
      <c r="AF5" s="34"/>
      <c r="AG5" s="34"/>
      <c r="AH5" s="34"/>
      <c r="AI5" s="34"/>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row>
    <row r="6" spans="2:84" ht="19.5" customHeight="1" thickBot="1">
      <c r="B6" s="179"/>
      <c r="D6" s="6"/>
      <c r="E6" s="7" t="str">
        <f>Equipes!B6</f>
        <v>GROUPE A</v>
      </c>
      <c r="F6" s="8"/>
      <c r="G6" s="9"/>
      <c r="H6" s="8"/>
      <c r="I6" s="10"/>
      <c r="J6" s="7" t="str">
        <f>Equipes!B11</f>
        <v>GROUPE B</v>
      </c>
      <c r="K6" s="8"/>
      <c r="L6" s="11"/>
      <c r="M6" s="10"/>
      <c r="N6" s="7" t="str">
        <f>Equipes!B16</f>
        <v>GROUPE C</v>
      </c>
      <c r="O6" s="8"/>
      <c r="P6" s="9"/>
      <c r="Q6" s="8"/>
      <c r="R6" s="10"/>
      <c r="S6" s="7" t="str">
        <f>Equipes!B21</f>
        <v>GROUPE D</v>
      </c>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row>
    <row r="7" spans="21:68" ht="4.5" customHeight="1" thickBot="1">
      <c r="U7" s="15"/>
      <c r="V7" s="15"/>
      <c r="W7" s="15"/>
      <c r="X7" s="15"/>
      <c r="AC7" s="15"/>
      <c r="AD7" s="15"/>
      <c r="AE7" s="15"/>
      <c r="AF7" s="15"/>
      <c r="AK7" s="15"/>
      <c r="AL7" s="15"/>
      <c r="AM7" s="15"/>
      <c r="AN7" s="15"/>
      <c r="AS7" s="15"/>
      <c r="AT7" s="15"/>
      <c r="AU7" s="15"/>
      <c r="AV7" s="15"/>
      <c r="AW7" s="16"/>
      <c r="AX7" s="16"/>
      <c r="AY7" s="16"/>
      <c r="AZ7" s="16"/>
      <c r="BA7" s="15"/>
      <c r="BB7" s="15"/>
      <c r="BC7" s="15"/>
      <c r="BD7" s="15"/>
      <c r="BE7" s="16"/>
      <c r="BF7" s="16"/>
      <c r="BG7" s="16"/>
      <c r="BH7" s="16"/>
      <c r="BI7" s="16"/>
      <c r="BJ7" s="16"/>
      <c r="BK7" s="16"/>
      <c r="BL7" s="16"/>
      <c r="BM7" s="15"/>
      <c r="BN7" s="15"/>
      <c r="BO7" s="15"/>
      <c r="BP7" s="15"/>
    </row>
    <row r="8" spans="4:68" ht="19.5" customHeight="1">
      <c r="D8" s="17" t="str">
        <f>Equipes!C6</f>
        <v>A1</v>
      </c>
      <c r="E8" s="18" t="str">
        <f>VLOOKUP(D8,Equipes!$C$6:$D$25,2,FALSE)</f>
        <v>G.S.N.M. 1</v>
      </c>
      <c r="F8" s="19"/>
      <c r="G8" s="20"/>
      <c r="H8" s="19"/>
      <c r="I8" s="21" t="str">
        <f>Equipes!C11</f>
        <v>B1</v>
      </c>
      <c r="J8" s="18" t="str">
        <f>VLOOKUP(I8,Equipes!$C$6:$D$25,2,FALSE)</f>
        <v>A.S.N.L.</v>
      </c>
      <c r="K8" s="19"/>
      <c r="L8" s="22"/>
      <c r="M8" s="21" t="str">
        <f>Equipes!C16</f>
        <v>C1</v>
      </c>
      <c r="N8" s="18" t="str">
        <f>VLOOKUP(M8,Equipes!$C$6:$D$25,2,FALSE)</f>
        <v>G.S.N.M. 2</v>
      </c>
      <c r="O8" s="19"/>
      <c r="P8" s="20"/>
      <c r="Q8" s="22"/>
      <c r="R8" s="21" t="str">
        <f>Equipes!C21</f>
        <v>D1</v>
      </c>
      <c r="S8" s="18" t="str">
        <f>VLOOKUP(R8,Equipes!$C$6:$D$25,2,FALSE)</f>
        <v>NANCY HAUSSONVILLE</v>
      </c>
      <c r="AS8" s="16"/>
      <c r="AT8" s="16"/>
      <c r="AU8" s="16"/>
      <c r="AV8" s="16"/>
      <c r="AW8" s="16"/>
      <c r="AX8" s="16"/>
      <c r="AY8" s="16"/>
      <c r="AZ8" s="16"/>
      <c r="BA8" s="16"/>
      <c r="BB8" s="16"/>
      <c r="BC8" s="16"/>
      <c r="BD8" s="16"/>
      <c r="BE8" s="16"/>
      <c r="BF8" s="16"/>
      <c r="BG8" s="16"/>
      <c r="BH8" s="16"/>
      <c r="BI8" s="16"/>
      <c r="BJ8" s="16"/>
      <c r="BK8" s="16"/>
      <c r="BL8" s="16"/>
      <c r="BM8" s="16"/>
      <c r="BN8" s="16"/>
      <c r="BO8" s="16"/>
      <c r="BP8" s="16"/>
    </row>
    <row r="9" spans="4:68" ht="19.5" customHeight="1">
      <c r="D9" s="23" t="str">
        <f>Equipes!C7</f>
        <v>A2</v>
      </c>
      <c r="E9" s="24" t="str">
        <f>VLOOKUP(D9,Equipes!$C$6:$D$25,2,FALSE)</f>
        <v>OUDJA</v>
      </c>
      <c r="F9" s="19"/>
      <c r="G9" s="20"/>
      <c r="H9" s="19"/>
      <c r="I9" s="25" t="str">
        <f>Equipes!C12</f>
        <v>B2</v>
      </c>
      <c r="J9" s="24" t="str">
        <f>VLOOKUP(I9,Equipes!$C$6:$D$25,2,FALSE)</f>
        <v>JARVILLE</v>
      </c>
      <c r="K9" s="19"/>
      <c r="L9" s="22"/>
      <c r="M9" s="25" t="str">
        <f>Equipes!C17</f>
        <v>C2</v>
      </c>
      <c r="N9" s="24" t="str">
        <f>VLOOKUP(M9,Equipes!$C$6:$D$25,2,FALSE)</f>
        <v>CSO BLENOD</v>
      </c>
      <c r="O9" s="19"/>
      <c r="P9" s="20"/>
      <c r="Q9" s="22"/>
      <c r="R9" s="25" t="str">
        <f>Equipes!C22</f>
        <v>D2</v>
      </c>
      <c r="S9" s="24" t="str">
        <f>VLOOKUP(R9,Equipes!$C$6:$D$25,2,FALSE)</f>
        <v>HETTANGE GRANDE</v>
      </c>
      <c r="AS9" s="16"/>
      <c r="AT9" s="16"/>
      <c r="AU9" s="16"/>
      <c r="AV9" s="16"/>
      <c r="AW9" s="16"/>
      <c r="AX9" s="16"/>
      <c r="AY9" s="16"/>
      <c r="AZ9" s="16"/>
      <c r="BA9" s="16"/>
      <c r="BB9" s="16"/>
      <c r="BC9" s="16"/>
      <c r="BD9" s="16"/>
      <c r="BE9" s="16"/>
      <c r="BF9" s="16"/>
      <c r="BG9" s="16"/>
      <c r="BH9" s="16"/>
      <c r="BI9" s="16"/>
      <c r="BJ9" s="16"/>
      <c r="BK9" s="16"/>
      <c r="BL9" s="16"/>
      <c r="BM9" s="16"/>
      <c r="BN9" s="16"/>
      <c r="BO9" s="16"/>
      <c r="BP9" s="16"/>
    </row>
    <row r="10" spans="4:68" ht="19.5" customHeight="1">
      <c r="D10" s="23" t="str">
        <f>Equipes!C8</f>
        <v>A3</v>
      </c>
      <c r="E10" s="24" t="str">
        <f>VLOOKUP(D10,Equipes!$C$6:$D$25,2,FALSE)</f>
        <v>ASC SAULXURES</v>
      </c>
      <c r="F10" s="19"/>
      <c r="G10" s="20"/>
      <c r="H10" s="19"/>
      <c r="I10" s="25" t="str">
        <f>Equipes!C13</f>
        <v>B3</v>
      </c>
      <c r="J10" s="24" t="str">
        <f>VLOOKUP(I10,Equipes!$C$6:$D$25,2,FALSE)</f>
        <v>OL FROUARD POMPEY</v>
      </c>
      <c r="K10" s="19"/>
      <c r="L10" s="22"/>
      <c r="M10" s="25" t="str">
        <f>Equipes!C18</f>
        <v>C3</v>
      </c>
      <c r="N10" s="24" t="str">
        <f>VLOOKUP(M10,Equipes!$C$6:$D$25,2,FALSE)</f>
        <v>AS STE MARIE AUX CHENES</v>
      </c>
      <c r="O10" s="19"/>
      <c r="P10" s="20"/>
      <c r="Q10" s="22"/>
      <c r="R10" s="25" t="str">
        <f>Equipes!C23</f>
        <v>D3</v>
      </c>
      <c r="S10" s="24" t="str">
        <f>VLOOKUP(R10,Equipes!$C$6:$D$25,2,FALSE)</f>
        <v>ES PONT A MOUSSON</v>
      </c>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row>
    <row r="11" spans="4:68" ht="19.5" customHeight="1">
      <c r="D11" s="23" t="str">
        <f>Equipes!C9</f>
        <v>A4</v>
      </c>
      <c r="E11" s="24" t="str">
        <f>VLOOKUP(D11,Equipes!$C$6:$D$25,2,FALSE)</f>
        <v>FC TONNOY</v>
      </c>
      <c r="F11" s="19"/>
      <c r="G11" s="20"/>
      <c r="H11" s="19"/>
      <c r="I11" s="25" t="str">
        <f>Equipes!C14</f>
        <v>B4</v>
      </c>
      <c r="J11" s="24" t="str">
        <f>VLOOKUP(I11,Equipes!$C$6:$D$25,2,FALSE)</f>
        <v>ST ETIENNE LES REMIREMONT</v>
      </c>
      <c r="K11" s="19"/>
      <c r="L11" s="22"/>
      <c r="M11" s="25" t="str">
        <f>Equipes!C19</f>
        <v>C4</v>
      </c>
      <c r="N11" s="24" t="str">
        <f>VLOOKUP(M11,Equipes!$C$6:$D$25,2,FALSE)</f>
        <v>COS VILLERS</v>
      </c>
      <c r="O11" s="19"/>
      <c r="P11" s="20"/>
      <c r="Q11" s="22"/>
      <c r="R11" s="25" t="str">
        <f>Equipes!C24</f>
        <v>D4</v>
      </c>
      <c r="S11" s="24" t="str">
        <f>VLOOKUP(R11,Equipes!$C$6:$D$25,2,FALSE)</f>
        <v>ES LANEUVEUVILLE</v>
      </c>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row>
    <row r="12" spans="4:68" ht="19.5" customHeight="1" thickBot="1">
      <c r="D12" s="26" t="str">
        <f>Equipes!C10</f>
        <v>A5</v>
      </c>
      <c r="E12" s="33" t="str">
        <f>VLOOKUP(D12,Equipes!$C$6:$D$25,2,FALSE)</f>
        <v>AS DOMMARTIN</v>
      </c>
      <c r="F12" s="19"/>
      <c r="G12" s="20"/>
      <c r="H12" s="19"/>
      <c r="I12" s="35" t="str">
        <f>Equipes!C15</f>
        <v>B5</v>
      </c>
      <c r="J12" s="33" t="str">
        <f>VLOOKUP(I12,Equipes!$C$6:$D$25,2,FALSE)</f>
        <v>FC NOMENY</v>
      </c>
      <c r="K12" s="19"/>
      <c r="L12" s="22"/>
      <c r="M12" s="35" t="str">
        <f>Equipes!C20</f>
        <v>C5</v>
      </c>
      <c r="N12" s="33" t="str">
        <f>VLOOKUP(M12,Equipes!$C$6:$D$25,2,FALSE)</f>
        <v>ROUSSY ZOOFFTGEN</v>
      </c>
      <c r="O12" s="19"/>
      <c r="P12" s="20"/>
      <c r="Q12" s="22"/>
      <c r="R12" s="35" t="str">
        <f>Equipes!C25</f>
        <v>D5</v>
      </c>
      <c r="S12" s="33" t="str">
        <f>VLOOKUP(R12,Equipes!$C$6:$D$25,2,FALSE)</f>
        <v>FC NEUFCHATEAU</v>
      </c>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row>
    <row r="13" spans="4:68" ht="9.75" customHeight="1">
      <c r="D13" s="29"/>
      <c r="E13" s="16"/>
      <c r="F13" s="16"/>
      <c r="G13" s="27"/>
      <c r="H13" s="16"/>
      <c r="I13" s="29"/>
      <c r="J13" s="16"/>
      <c r="K13" s="16"/>
      <c r="L13" s="28"/>
      <c r="M13" s="29"/>
      <c r="N13" s="16"/>
      <c r="O13" s="16"/>
      <c r="P13" s="27"/>
      <c r="Q13" s="28"/>
      <c r="R13" s="29"/>
      <c r="S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row>
    <row r="14" spans="45:68" ht="9.75" customHeight="1">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row>
    <row r="15" spans="1:84" ht="19.5" customHeight="1">
      <c r="A15" s="30"/>
      <c r="B15" s="308" t="s">
        <v>1</v>
      </c>
      <c r="C15" s="308"/>
      <c r="D15" s="308"/>
      <c r="E15" s="308"/>
      <c r="F15" s="308"/>
      <c r="G15" s="308"/>
      <c r="H15" s="308"/>
      <c r="I15" s="308"/>
      <c r="J15" s="308"/>
      <c r="K15" s="308"/>
      <c r="L15" s="308"/>
      <c r="M15" s="308"/>
      <c r="N15" s="308"/>
      <c r="O15" s="308"/>
      <c r="P15" s="308"/>
      <c r="Q15" s="308"/>
      <c r="R15" s="308"/>
      <c r="S15" s="308"/>
      <c r="T15" s="164"/>
      <c r="U15" s="42" t="s">
        <v>2</v>
      </c>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43"/>
      <c r="BQ15" s="43"/>
      <c r="BR15" s="43"/>
      <c r="BS15" s="43"/>
      <c r="BT15" s="43"/>
      <c r="BU15" s="43"/>
      <c r="BV15" s="43"/>
      <c r="BW15" s="43"/>
      <c r="BX15" s="43"/>
      <c r="BY15" s="43"/>
      <c r="BZ15" s="43"/>
      <c r="CA15" s="43"/>
      <c r="CB15" s="43"/>
      <c r="CC15" s="43"/>
      <c r="CD15" s="43"/>
      <c r="CE15" s="43"/>
      <c r="CF15" s="43"/>
    </row>
    <row r="16" spans="21:100" ht="15" customHeight="1" thickBot="1">
      <c r="U16" s="314" t="str">
        <f>VLOOKUP(U1,Equipes!$C$6:$D$25,2,FALSE)</f>
        <v>G.S.N.M. 1</v>
      </c>
      <c r="V16" s="307"/>
      <c r="W16" s="307"/>
      <c r="X16" s="307"/>
      <c r="Y16" s="307" t="str">
        <f>VLOOKUP(Y1,Equipes!$C$6:$D$25,2,FALSE)</f>
        <v>OUDJA</v>
      </c>
      <c r="Z16" s="307"/>
      <c r="AA16" s="307"/>
      <c r="AB16" s="307"/>
      <c r="AC16" s="307" t="str">
        <f>VLOOKUP(AC1,Equipes!$C$6:$D$25,2,FALSE)</f>
        <v>ASC SAULXURES</v>
      </c>
      <c r="AD16" s="307"/>
      <c r="AE16" s="307"/>
      <c r="AF16" s="307"/>
      <c r="AG16" s="307" t="str">
        <f>VLOOKUP(AG1,Equipes!$C$6:$D$25,2,FALSE)</f>
        <v>FC TONNOY</v>
      </c>
      <c r="AH16" s="307"/>
      <c r="AI16" s="307"/>
      <c r="AJ16" s="307"/>
      <c r="AK16" s="307" t="str">
        <f>VLOOKUP(AK1,Equipes!$C$6:$D$25,2,FALSE)</f>
        <v>AS DOMMARTIN</v>
      </c>
      <c r="AL16" s="307"/>
      <c r="AM16" s="307"/>
      <c r="AN16" s="307"/>
      <c r="AO16" s="307" t="str">
        <f>VLOOKUP(AO1,Equipes!$C$6:$D$25,2,FALSE)</f>
        <v>A.S.N.L.</v>
      </c>
      <c r="AP16" s="307"/>
      <c r="AQ16" s="307"/>
      <c r="AR16" s="307"/>
      <c r="AS16" s="307" t="str">
        <f>VLOOKUP(AS1,Equipes!$C$6:$D$25,2,FALSE)</f>
        <v>JARVILLE</v>
      </c>
      <c r="AT16" s="307"/>
      <c r="AU16" s="307"/>
      <c r="AV16" s="307"/>
      <c r="AW16" s="307" t="str">
        <f>VLOOKUP(AW1,Equipes!$C$6:$D$25,2,FALSE)</f>
        <v>OL FROUARD POMPEY</v>
      </c>
      <c r="AX16" s="307"/>
      <c r="AY16" s="307"/>
      <c r="AZ16" s="307"/>
      <c r="BA16" s="307" t="str">
        <f>VLOOKUP(BA1,Equipes!$C$6:$D$25,2,FALSE)</f>
        <v>ST ETIENNE LES REMIREMONT</v>
      </c>
      <c r="BB16" s="307"/>
      <c r="BC16" s="307"/>
      <c r="BD16" s="307"/>
      <c r="BE16" s="307" t="str">
        <f>VLOOKUP(BE1,Equipes!$C$6:$D$25,2,FALSE)</f>
        <v>FC NOMENY</v>
      </c>
      <c r="BF16" s="307"/>
      <c r="BG16" s="307"/>
      <c r="BH16" s="307"/>
      <c r="BI16" s="307" t="str">
        <f>VLOOKUP(BI1,Equipes!$C$6:$D$25,2,FALSE)</f>
        <v>G.S.N.M. 2</v>
      </c>
      <c r="BJ16" s="307"/>
      <c r="BK16" s="307"/>
      <c r="BL16" s="307"/>
      <c r="BM16" s="307" t="str">
        <f>VLOOKUP(BM1,Equipes!$C$6:$D$25,2,FALSE)</f>
        <v>CSO BLENOD</v>
      </c>
      <c r="BN16" s="307"/>
      <c r="BO16" s="307"/>
      <c r="BP16" s="307"/>
      <c r="BQ16" s="304" t="str">
        <f>VLOOKUP(BQ1,Equipes!$C$6:$D$25,2,FALSE)</f>
        <v>AS STE MARIE AUX CHENES</v>
      </c>
      <c r="BR16" s="304"/>
      <c r="BS16" s="304"/>
      <c r="BT16" s="304"/>
      <c r="BU16" s="304" t="str">
        <f>VLOOKUP(BU1,Equipes!$C$6:$D$25,2,FALSE)</f>
        <v>COS VILLERS</v>
      </c>
      <c r="BV16" s="304"/>
      <c r="BW16" s="304"/>
      <c r="BX16" s="304"/>
      <c r="BY16" s="304" t="str">
        <f>VLOOKUP(BY1,Equipes!$C$6:$D$25,2,FALSE)</f>
        <v>ROUSSY ZOOFFTGEN</v>
      </c>
      <c r="BZ16" s="304"/>
      <c r="CA16" s="304"/>
      <c r="CB16" s="304"/>
      <c r="CC16" s="304" t="str">
        <f>VLOOKUP(CC1,Equipes!$C$6:$D$25,2,FALSE)</f>
        <v>NANCY HAUSSONVILLE</v>
      </c>
      <c r="CD16" s="304"/>
      <c r="CE16" s="304"/>
      <c r="CF16" s="305"/>
      <c r="CG16" s="304" t="str">
        <f>VLOOKUP(CG1,Equipes!$C$6:$D$25,2,FALSE)</f>
        <v>HETTANGE GRANDE</v>
      </c>
      <c r="CH16" s="304"/>
      <c r="CI16" s="304"/>
      <c r="CJ16" s="305"/>
      <c r="CK16" s="304" t="str">
        <f>VLOOKUP(CK1,Equipes!$C$6:$D$25,2,FALSE)</f>
        <v>ES PONT A MOUSSON</v>
      </c>
      <c r="CL16" s="304"/>
      <c r="CM16" s="304"/>
      <c r="CN16" s="305"/>
      <c r="CO16" s="304" t="str">
        <f>VLOOKUP(CO1,Equipes!$C$6:$D$25,2,FALSE)</f>
        <v>ES LANEUVEUVILLE</v>
      </c>
      <c r="CP16" s="304"/>
      <c r="CQ16" s="304"/>
      <c r="CR16" s="305"/>
      <c r="CS16" s="304" t="str">
        <f>VLOOKUP(CS1,Equipes!$C$6:$D$25,2,FALSE)</f>
        <v>FC NEUFCHATEAU</v>
      </c>
      <c r="CT16" s="304"/>
      <c r="CU16" s="304"/>
      <c r="CV16" s="305"/>
    </row>
    <row r="17" spans="2:100" ht="19.5" customHeight="1" thickBot="1">
      <c r="B17" s="243"/>
      <c r="C17" s="244" t="s">
        <v>3</v>
      </c>
      <c r="D17" s="309" t="s">
        <v>60</v>
      </c>
      <c r="E17" s="310"/>
      <c r="F17" s="310"/>
      <c r="G17" s="310"/>
      <c r="H17" s="310"/>
      <c r="I17" s="310"/>
      <c r="J17" s="311"/>
      <c r="K17" s="243"/>
      <c r="L17" s="245" t="s">
        <v>3</v>
      </c>
      <c r="M17" s="309" t="s">
        <v>61</v>
      </c>
      <c r="N17" s="310"/>
      <c r="O17" s="310"/>
      <c r="P17" s="310"/>
      <c r="Q17" s="310"/>
      <c r="R17" s="310"/>
      <c r="S17" s="311"/>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4"/>
      <c r="BJ17" s="44"/>
      <c r="BK17" s="44"/>
      <c r="BL17" s="44"/>
      <c r="BM17" s="44"/>
      <c r="BN17" s="44"/>
      <c r="BO17" s="44"/>
      <c r="BP17" s="43"/>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row>
    <row r="18" spans="1:100" ht="27" customHeight="1">
      <c r="A18" s="41">
        <v>0.010416666666666666</v>
      </c>
      <c r="B18" s="246">
        <v>1</v>
      </c>
      <c r="C18" s="198">
        <v>930.375</v>
      </c>
      <c r="D18" s="199" t="s">
        <v>21</v>
      </c>
      <c r="E18" s="247" t="str">
        <f>VLOOKUP(D18,Equipes!$C$6:$D$25,2,FALSE)</f>
        <v>G.S.N.M. 1</v>
      </c>
      <c r="F18" s="201">
        <v>1</v>
      </c>
      <c r="G18" s="248" t="s">
        <v>4</v>
      </c>
      <c r="H18" s="203">
        <v>2</v>
      </c>
      <c r="I18" s="249" t="s">
        <v>23</v>
      </c>
      <c r="J18" s="250" t="str">
        <f>VLOOKUP(I18,Equipes!$C$6:$D$25,2,FALSE)</f>
        <v>ASC SAULXURES</v>
      </c>
      <c r="K18" s="246">
        <v>1</v>
      </c>
      <c r="L18" s="205">
        <f>C18</f>
        <v>930.375</v>
      </c>
      <c r="M18" s="199" t="s">
        <v>25</v>
      </c>
      <c r="N18" s="251" t="str">
        <f>VLOOKUP(M18,Equipes!$C$6:$D$25,2,FALSE)</f>
        <v>A.S.N.L.</v>
      </c>
      <c r="O18" s="252">
        <v>0</v>
      </c>
      <c r="P18" s="248" t="s">
        <v>4</v>
      </c>
      <c r="Q18" s="203">
        <v>0</v>
      </c>
      <c r="R18" s="249" t="s">
        <v>27</v>
      </c>
      <c r="S18" s="250" t="str">
        <f>VLOOKUP(R18,Equipes!$C$6:$D$25,2,FALSE)</f>
        <v>OL FROUARD POMPEY</v>
      </c>
      <c r="U18" s="47">
        <f>IF($D18=U$1,IF($F18&lt;&gt;"",IF($F18&gt;$H18,3,IF($F18=$H18,1,0)),""),"")</f>
        <v>0</v>
      </c>
      <c r="V18" s="48">
        <f>IF($I18=V$1,IF($F18&lt;&gt;"",IF($F18&lt;$H18,3,IF($F18=$H18,1,0)),""),"")</f>
      </c>
      <c r="W18" s="48">
        <f>IF($M18=W$1,IF($O18&lt;&gt;"",IF($O18&gt;$Q18,3,IF($O18=$Q18,1,0)),""),"")</f>
      </c>
      <c r="X18" s="48">
        <f>IF($R18=X$1,IF($O18&lt;&gt;"",IF($O18&lt;$Q18,3,IF($O18=$Q18,1,0)),""),"")</f>
      </c>
      <c r="Y18" s="47">
        <f>IF($D18=Y$1,IF($F18&lt;&gt;"",IF($F18&gt;$H18,3,IF($F18=$H18,1,0)),""),"")</f>
      </c>
      <c r="Z18" s="48">
        <f>IF($I18=Z$1,IF($F18&lt;&gt;"",IF($F18&lt;$H18,3,IF($F18=$H18,1,0)),""),"")</f>
      </c>
      <c r="AA18" s="48">
        <f>IF($M18=AA$1,IF($O18&lt;&gt;"",IF($O18&gt;$Q18,3,IF($O18=$Q18,1,0)),""),"")</f>
      </c>
      <c r="AB18" s="48">
        <f>IF($R18=AB$1,IF($O18&lt;&gt;"",IF($O18&lt;$Q18,3,IF($O18=$Q18,1,0)),""),"")</f>
      </c>
      <c r="AC18" s="47">
        <f>IF($D18=AC$1,IF($F18&lt;&gt;"",IF($F18&gt;$H18,3,IF($F18=$H18,1,0)),""),"")</f>
      </c>
      <c r="AD18" s="48">
        <f>IF($I18=AD$1,IF($F18&lt;&gt;"",IF($F18&lt;$H18,3,IF($F18=$H18,1,0)),""),"")</f>
        <v>3</v>
      </c>
      <c r="AE18" s="48">
        <f>IF($M18=AE$1,IF($O18&lt;&gt;"",IF($O18&gt;$Q18,3,IF($O18=$Q18,1,0)),""),"")</f>
      </c>
      <c r="AF18" s="48">
        <f>IF($R18=AF$1,IF($O18&lt;&gt;"",IF($O18&lt;$Q18,3,IF($O18=$Q18,1,0)),""),"")</f>
      </c>
      <c r="AG18" s="47">
        <f aca="true" t="shared" si="0" ref="AG18:AG27">IF($D18=AG$1,IF($F18&lt;&gt;"",IF($F18&gt;$H18,3,IF($F18=$H18,1,0)),""),"")</f>
      </c>
      <c r="AH18" s="48">
        <f>IF($I18=AH$1,IF($F18&lt;&gt;"",IF($F18&lt;$H18,3,IF($F18=$H18,1,0)),""),"")</f>
      </c>
      <c r="AI18" s="48">
        <f>IF($M18=AI$1,IF($O18&lt;&gt;"",IF($O18&gt;$Q18,3,IF($O18=$Q18,1,0)),""),"")</f>
      </c>
      <c r="AJ18" s="48">
        <f>IF($R18=AJ$1,IF($O18&lt;&gt;"",IF($O18&lt;$Q18,3,IF($O18=$Q18,1,0)),""),"")</f>
      </c>
      <c r="AK18" s="47">
        <f>IF($D18=AK$1,IF($F18&lt;&gt;"",IF($F18&gt;$H18,3,IF($F18=$H18,1,0)),""),"")</f>
      </c>
      <c r="AL18" s="48">
        <f>IF($I18=AL$1,IF($F18&lt;&gt;"",IF($F18&lt;$H18,3,IF($F18=$H18,1,0)),""),"")</f>
      </c>
      <c r="AM18" s="48">
        <f>IF($M18=AM$1,IF($O18&lt;&gt;"",IF($O18&gt;$Q18,3,IF($O18=$Q18,1,0)),""),"")</f>
      </c>
      <c r="AN18" s="48">
        <f>IF($R18=AN$1,IF($O18&lt;&gt;"",IF($O18&lt;$Q18,3,IF($O18=$Q18,1,0)),""),"")</f>
      </c>
      <c r="AO18" s="47">
        <f>IF($D18=AO$1,IF($F18&lt;&gt;"",IF($F18&gt;$H18,3,IF($F18=$H18,1,0)),""),"")</f>
      </c>
      <c r="AP18" s="48">
        <f>IF($I18=AP$1,IF($F18&lt;&gt;"",IF($F18&lt;$H18,3,IF($F18=$H18,1,0)),""),"")</f>
      </c>
      <c r="AQ18" s="48">
        <f>IF($M18=AQ$1,IF($O18&lt;&gt;"",IF($O18&gt;$Q18,3,IF($O18=$Q18,1,0)),""),"")</f>
        <v>1</v>
      </c>
      <c r="AR18" s="48">
        <f>IF($R18=AR$1,IF($O18&lt;&gt;"",IF($O18&lt;$Q18,3,IF($O18=$Q18,1,0)),""),"")</f>
      </c>
      <c r="AS18" s="47">
        <f>IF($D18=AS$1,IF($F18&lt;&gt;"",IF($F18&gt;$H18,3,IF($F18=$H18,1,0)),""),"")</f>
      </c>
      <c r="AT18" s="48">
        <f>IF($I18=AT$1,IF($F18&lt;&gt;"",IF($F18&lt;$H18,3,IF($F18=$H18,1,0)),""),"")</f>
      </c>
      <c r="AU18" s="48">
        <f>IF($M18=AU$1,IF($O18&lt;&gt;"",IF($O18&gt;$Q18,3,IF($O18=$Q18,1,0)),""),"")</f>
      </c>
      <c r="AV18" s="48">
        <f>IF($R18=AV$1,IF($O18&lt;&gt;"",IF($O18&lt;$Q18,3,IF($O18=$Q18,1,0)),""),"")</f>
      </c>
      <c r="AW18" s="47">
        <f>IF($D18=AW$1,IF($F18&lt;&gt;"",IF($F18&gt;$H18,3,IF($F18=$H18,1,0)),""),"")</f>
      </c>
      <c r="AX18" s="48">
        <f>IF($I18=AX$1,IF($F18&lt;&gt;"",IF($F18&lt;$H18,3,IF($F18=$H18,1,0)),""),"")</f>
      </c>
      <c r="AY18" s="48">
        <f>IF($M18=AY$1,IF($O18&lt;&gt;"",IF($O18&gt;$Q18,3,IF($O18=$Q18,1,0)),""),"")</f>
      </c>
      <c r="AZ18" s="48">
        <f>IF($R18=AZ$1,IF($O18&lt;&gt;"",IF($O18&lt;$Q18,3,IF($O18=$Q18,1,0)),""),"")</f>
        <v>1</v>
      </c>
      <c r="BA18" s="47">
        <f>IF($D18=BA$1,IF($F18&lt;&gt;"",IF($F18&gt;$H18,3,IF($F18=$H18,1,0)),""),"")</f>
      </c>
      <c r="BB18" s="48">
        <f>IF($I18=BB$1,IF($F18&lt;&gt;"",IF($F18&lt;$H18,3,IF($F18=$H18,1,0)),""),"")</f>
      </c>
      <c r="BC18" s="48">
        <f>IF($M18=BC$1,IF($O18&lt;&gt;"",IF($O18&gt;$Q18,3,IF($O18=$Q18,1,0)),""),"")</f>
      </c>
      <c r="BD18" s="48">
        <f>IF($R18=BD$1,IF($O18&lt;&gt;"",IF($O18&lt;$Q18,3,IF($O18=$Q18,1,0)),""),"")</f>
      </c>
      <c r="BE18" s="47">
        <f>IF($D18=BE$1,IF($F18&lt;&gt;"",IF($F18&gt;$H18,3,IF($F18=$H18,1,0)),""),"")</f>
      </c>
      <c r="BF18" s="48">
        <f>IF($I18=BF$1,IF($F18&lt;&gt;"",IF($F18&lt;$H18,3,IF($F18=$H18,1,0)),""),"")</f>
      </c>
      <c r="BG18" s="48">
        <f>IF($M18=BG$1,IF($O18&lt;&gt;"",IF($O18&gt;$Q18,3,IF($O18=$Q18,1,0)),""),"")</f>
      </c>
      <c r="BH18" s="48">
        <f>IF($R18=BH$1,IF($O18&lt;&gt;"",IF($O18&lt;$Q18,3,IF($O18=$Q18,1,0)),""),"")</f>
      </c>
      <c r="BI18" s="47">
        <f>IF($D18=BI$1,IF($F18&lt;&gt;"",IF($F18&gt;$H18,3,IF($F18=$H18,1,0)),""),"")</f>
      </c>
      <c r="BJ18" s="48">
        <f>IF($I18=BJ$1,IF($F18&lt;&gt;"",IF($F18&lt;$H18,3,IF($F18=$H18,1,0)),""),"")</f>
      </c>
      <c r="BK18" s="48">
        <f>IF($M18=BK$1,IF($O18&lt;&gt;"",IF($O18&gt;$Q18,3,IF($O18=$Q18,1,0)),""),"")</f>
      </c>
      <c r="BL18" s="48">
        <f>IF($R18=BL$1,IF($O18&lt;&gt;"",IF($O18&lt;$Q18,3,IF($O18=$Q18,1,0)),""),"")</f>
      </c>
      <c r="BM18" s="47">
        <f>IF($D18=BM$1,IF($F18&lt;&gt;"",IF($F18&gt;$H18,3,IF($F18=$H18,1,0)),""),"")</f>
      </c>
      <c r="BN18" s="48">
        <f>IF($I18=BN$1,IF($F18&lt;&gt;"",IF($F18&lt;$H18,3,IF($F18=$H18,1,0)),""),"")</f>
      </c>
      <c r="BO18" s="48">
        <f>IF($M18=BO$1,IF($O18&lt;&gt;"",IF($O18&gt;$Q18,3,IF($O18=$Q18,1,0)),""),"")</f>
      </c>
      <c r="BP18" s="48">
        <f>IF($R18=BP$1,IF($O18&lt;&gt;"",IF($O18&lt;$Q18,3,IF($O18=$Q18,1,0)),""),"")</f>
      </c>
      <c r="BQ18" s="47">
        <f>IF($D18=BQ$1,IF($F18&lt;&gt;"",IF($F18&gt;$H18,3,IF($F18=$H18,1,0)),""),"")</f>
      </c>
      <c r="BR18" s="48">
        <f>IF($I18=BR$1,IF($F18&lt;&gt;"",IF($F18&lt;$H18,3,IF($F18=$H18,1,0)),""),"")</f>
      </c>
      <c r="BS18" s="48">
        <f>IF($M18=BS$1,IF($O18&lt;&gt;"",IF($O18&gt;$Q18,3,IF($O18=$Q18,1,0)),""),"")</f>
      </c>
      <c r="BT18" s="48">
        <f>IF($R18=BT$1,IF($O18&lt;&gt;"",IF($O18&lt;$Q18,3,IF($O18=$Q18,1,0)),""),"")</f>
      </c>
      <c r="BU18" s="47">
        <f>IF($D18=BU$1,IF($F18&lt;&gt;"",IF($F18&gt;$H18,3,IF($F18=$H18,1,0)),""),"")</f>
      </c>
      <c r="BV18" s="48">
        <f>IF($I18=BV$1,IF($F18&lt;&gt;"",IF($F18&lt;$H18,3,IF($F18=$H18,1,0)),""),"")</f>
      </c>
      <c r="BW18" s="48">
        <f>IF($M18=BW$1,IF($O18&lt;&gt;"",IF($O18&gt;$Q18,3,IF($O18=$Q18,1,0)),""),"")</f>
      </c>
      <c r="BX18" s="48">
        <f>IF($R18=BX$1,IF($O18&lt;&gt;"",IF($O18&lt;$Q18,3,IF($O18=$Q18,1,0)),""),"")</f>
      </c>
      <c r="BY18" s="47">
        <f>IF($D18=BY$1,IF($F18&lt;&gt;"",IF($F18&gt;$H18,3,IF($F18=$H18,1,0)),""),"")</f>
      </c>
      <c r="BZ18" s="48">
        <f>IF($I18=BZ$1,IF($F18&lt;&gt;"",IF($F18&lt;$H18,3,IF($F18=$H18,1,0)),""),"")</f>
      </c>
      <c r="CA18" s="48">
        <f>IF($M18=CA$1,IF($O18&lt;&gt;"",IF($O18&gt;$Q18,3,IF($O18=$Q18,1,0)),""),"")</f>
      </c>
      <c r="CB18" s="48">
        <f>IF($R18=CB$1,IF($O18&lt;&gt;"",IF($O18&lt;$Q18,3,IF($O18=$Q18,1,0)),""),"")</f>
      </c>
      <c r="CC18" s="47">
        <f>IF($D18=CC$1,IF($F18&lt;&gt;"",IF($F18&gt;$H18,3,IF($F18=$H18,1,0)),""),"")</f>
      </c>
      <c r="CD18" s="48">
        <f>IF($I18=CD$1,IF($F18&lt;&gt;"",IF($F18&lt;$H18,3,IF($F18=$H18,1,0)),""),"")</f>
      </c>
      <c r="CE18" s="48">
        <f>IF($M18=CE$1,IF($O18&lt;&gt;"",IF($O18&gt;$Q18,3,IF($O18=$Q18,1,0)),""),"")</f>
      </c>
      <c r="CF18" s="49">
        <f>IF($R18=CF$1,IF($O18&lt;&gt;"",IF($O18&lt;$Q18,3,IF($O18=$Q18,1,0)),""),"")</f>
      </c>
      <c r="CG18" s="47">
        <f>IF($D18=CG$1,IF($F18&lt;&gt;"",IF($F18&gt;$H18,3,IF($F18=$H18,1,0)),""),"")</f>
      </c>
      <c r="CH18" s="48">
        <f>IF($I18=CH$1,IF($F18&lt;&gt;"",IF($F18&lt;$H18,3,IF($F18=$H18,1,0)),""),"")</f>
      </c>
      <c r="CI18" s="48">
        <f>IF($M18=CI$1,IF($O18&lt;&gt;"",IF($O18&gt;$Q18,3,IF($O18=$Q18,1,0)),""),"")</f>
      </c>
      <c r="CJ18" s="49">
        <f>IF($R18=CJ$1,IF($O18&lt;&gt;"",IF($O18&lt;$Q18,3,IF($O18=$Q18,1,0)),""),"")</f>
      </c>
      <c r="CK18" s="47">
        <f>IF($D18=CK$1,IF($F18&lt;&gt;"",IF($F18&gt;$H18,3,IF($F18=$H18,1,0)),""),"")</f>
      </c>
      <c r="CL18" s="48">
        <f>IF($I18=CL$1,IF($F18&lt;&gt;"",IF($F18&lt;$H18,3,IF($F18=$H18,1,0)),""),"")</f>
      </c>
      <c r="CM18" s="48">
        <f>IF($M18=CM$1,IF($O18&lt;&gt;"",IF($O18&gt;$Q18,3,IF($O18=$Q18,1,0)),""),"")</f>
      </c>
      <c r="CN18" s="49">
        <f>IF($R18=CN$1,IF($O18&lt;&gt;"",IF($O18&lt;$Q18,3,IF($O18=$Q18,1,0)),""),"")</f>
      </c>
      <c r="CO18" s="47">
        <f>IF($D18=CO$1,IF($F18&lt;&gt;"",IF($F18&gt;$H18,3,IF($F18=$H18,1,0)),""),"")</f>
      </c>
      <c r="CP18" s="48">
        <f>IF($I18=CP$1,IF($F18&lt;&gt;"",IF($F18&lt;$H18,3,IF($F18=$H18,1,0)),""),"")</f>
      </c>
      <c r="CQ18" s="48">
        <f>IF($M18=CQ$1,IF($O18&lt;&gt;"",IF($O18&gt;$Q18,3,IF($O18=$Q18,1,0)),""),"")</f>
      </c>
      <c r="CR18" s="49">
        <f>IF($R18=CR$1,IF($O18&lt;&gt;"",IF($O18&lt;$Q18,3,IF($O18=$Q18,1,0)),""),"")</f>
      </c>
      <c r="CS18" s="47">
        <f>IF($D18=CS$1,IF($F18&lt;&gt;"",IF($F18&gt;$H18,3,IF($F18=$H18,1,0)),""),"")</f>
      </c>
      <c r="CT18" s="48">
        <f>IF($I18=CT$1,IF($F18&lt;&gt;"",IF($F18&lt;$H18,3,IF($F18=$H18,1,0)),""),"")</f>
      </c>
      <c r="CU18" s="48">
        <f>IF($M18=CU$1,IF($O18&lt;&gt;"",IF($O18&gt;$Q18,3,IF($O18=$Q18,1,0)),""),"")</f>
      </c>
      <c r="CV18" s="49">
        <f>IF($R18=CV$1,IF($O18&lt;&gt;"",IF($O18&lt;$Q18,3,IF($O18=$Q18,1,0)),""),"")</f>
      </c>
    </row>
    <row r="19" spans="2:100" ht="27" customHeight="1">
      <c r="B19" s="253">
        <v>2</v>
      </c>
      <c r="C19" s="254">
        <f>C18+$A$18</f>
        <v>930.3854166666666</v>
      </c>
      <c r="D19" s="255" t="s">
        <v>22</v>
      </c>
      <c r="E19" s="256" t="str">
        <f>VLOOKUP(D19,Equipes!$C$6:$D$25,2,FALSE)</f>
        <v>OUDJA</v>
      </c>
      <c r="F19" s="257">
        <v>2</v>
      </c>
      <c r="G19" s="258" t="s">
        <v>4</v>
      </c>
      <c r="H19" s="259">
        <v>0</v>
      </c>
      <c r="I19" s="260" t="s">
        <v>24</v>
      </c>
      <c r="J19" s="261" t="str">
        <f>VLOOKUP(I19,Equipes!$C$6:$D$25,2,FALSE)</f>
        <v>FC TONNOY</v>
      </c>
      <c r="K19" s="253">
        <v>2</v>
      </c>
      <c r="L19" s="262">
        <f aca="true" t="shared" si="1" ref="L19:L27">C19</f>
        <v>930.3854166666666</v>
      </c>
      <c r="M19" s="255" t="s">
        <v>26</v>
      </c>
      <c r="N19" s="263" t="str">
        <f>VLOOKUP(M19,Equipes!$C$6:$D$25,2,FALSE)</f>
        <v>JARVILLE</v>
      </c>
      <c r="O19" s="257">
        <v>1</v>
      </c>
      <c r="P19" s="258" t="s">
        <v>4</v>
      </c>
      <c r="Q19" s="259">
        <v>0</v>
      </c>
      <c r="R19" s="260" t="s">
        <v>28</v>
      </c>
      <c r="S19" s="261" t="str">
        <f>VLOOKUP(R19,Equipes!$C$6:$D$25,2,FALSE)</f>
        <v>ST ETIENNE LES REMIREMONT</v>
      </c>
      <c r="U19" s="47">
        <f aca="true" t="shared" si="2" ref="U19:U38">IF($D19=U$1,IF($F19&lt;&gt;"",IF($F19&gt;$H19,3,IF($F19=$H19,1,0)),""),"")</f>
      </c>
      <c r="V19" s="48">
        <f aca="true" t="shared" si="3" ref="V19:V38">IF($I19=V$1,IF($F19&lt;&gt;"",IF($F19&lt;$H19,3,IF($F19=$H19,1,0)),""),"")</f>
      </c>
      <c r="W19" s="48">
        <f aca="true" t="shared" si="4" ref="W19:W38">IF($M19=W$1,IF($O19&lt;&gt;"",IF($O19&gt;$Q19,3,IF($O19=$Q19,1,0)),""),"")</f>
      </c>
      <c r="X19" s="48">
        <f aca="true" t="shared" si="5" ref="X19:X38">IF($R19=X$1,IF($O19&lt;&gt;"",IF($O19&lt;$Q19,3,IF($O19=$Q19,1,0)),""),"")</f>
      </c>
      <c r="Y19" s="47">
        <f aca="true" t="shared" si="6" ref="Y19:Y38">IF($D19=Y$1,IF($F19&lt;&gt;"",IF($F19&gt;$H19,3,IF($F19=$H19,1,0)),""),"")</f>
        <v>3</v>
      </c>
      <c r="Z19" s="48">
        <f aca="true" t="shared" si="7" ref="Z19:Z38">IF($I19=Z$1,IF($F19&lt;&gt;"",IF($F19&lt;$H19,3,IF($F19=$H19,1,0)),""),"")</f>
      </c>
      <c r="AA19" s="48">
        <f aca="true" t="shared" si="8" ref="AA19:AA38">IF($M19=AA$1,IF($O19&lt;&gt;"",IF($O19&gt;$Q19,3,IF($O19=$Q19,1,0)),""),"")</f>
      </c>
      <c r="AB19" s="48">
        <f aca="true" t="shared" si="9" ref="AB19:AB38">IF($R19=AB$1,IF($O19&lt;&gt;"",IF($O19&lt;$Q19,3,IF($O19=$Q19,1,0)),""),"")</f>
      </c>
      <c r="AC19" s="47">
        <f aca="true" t="shared" si="10" ref="AC19:AC38">IF($D19=AC$1,IF($F19&lt;&gt;"",IF($F19&gt;$H19,3,IF($F19=$H19,1,0)),""),"")</f>
      </c>
      <c r="AD19" s="48">
        <f aca="true" t="shared" si="11" ref="AD19:AD38">IF($I19=AD$1,IF($F19&lt;&gt;"",IF($F19&lt;$H19,3,IF($F19=$H19,1,0)),""),"")</f>
      </c>
      <c r="AE19" s="48">
        <f aca="true" t="shared" si="12" ref="AE19:AE38">IF($M19=AE$1,IF($O19&lt;&gt;"",IF($O19&gt;$Q19,3,IF($O19=$Q19,1,0)),""),"")</f>
      </c>
      <c r="AF19" s="48">
        <f aca="true" t="shared" si="13" ref="AF19:AF38">IF($R19=AF$1,IF($O19&lt;&gt;"",IF($O19&lt;$Q19,3,IF($O19=$Q19,1,0)),""),"")</f>
      </c>
      <c r="AG19" s="47">
        <f t="shared" si="0"/>
      </c>
      <c r="AH19" s="48">
        <f aca="true" t="shared" si="14" ref="AH19:AH38">IF($I19=AH$1,IF($F19&lt;&gt;"",IF($F19&lt;$H19,3,IF($F19=$H19,1,0)),""),"")</f>
        <v>0</v>
      </c>
      <c r="AI19" s="48">
        <f aca="true" t="shared" si="15" ref="AI19:AI38">IF($M19=AI$1,IF($O19&lt;&gt;"",IF($O19&gt;$Q19,3,IF($O19=$Q19,1,0)),""),"")</f>
      </c>
      <c r="AJ19" s="48">
        <f aca="true" t="shared" si="16" ref="AJ19:AJ38">IF($R19=AJ$1,IF($O19&lt;&gt;"",IF($O19&lt;$Q19,3,IF($O19=$Q19,1,0)),""),"")</f>
      </c>
      <c r="AK19" s="47">
        <f aca="true" t="shared" si="17" ref="AK19:AK38">IF($D19=AK$1,IF($F19&lt;&gt;"",IF($F19&gt;$H19,3,IF($F19=$H19,1,0)),""),"")</f>
      </c>
      <c r="AL19" s="48">
        <f aca="true" t="shared" si="18" ref="AL19:AL38">IF($I19=AL$1,IF($F19&lt;&gt;"",IF($F19&lt;$H19,3,IF($F19=$H19,1,0)),""),"")</f>
      </c>
      <c r="AM19" s="48">
        <f aca="true" t="shared" si="19" ref="AM19:AM38">IF($M19=AM$1,IF($O19&lt;&gt;"",IF($O19&gt;$Q19,3,IF($O19=$Q19,1,0)),""),"")</f>
      </c>
      <c r="AN19" s="48">
        <f aca="true" t="shared" si="20" ref="AN19:AN38">IF($R19=AN$1,IF($O19&lt;&gt;"",IF($O19&lt;$Q19,3,IF($O19=$Q19,1,0)),""),"")</f>
      </c>
      <c r="AO19" s="47">
        <f aca="true" t="shared" si="21" ref="AO19:AO38">IF($D19=AO$1,IF($F19&lt;&gt;"",IF($F19&gt;$H19,3,IF($F19=$H19,1,0)),""),"")</f>
      </c>
      <c r="AP19" s="48">
        <f aca="true" t="shared" si="22" ref="AP19:AP38">IF($I19=AP$1,IF($F19&lt;&gt;"",IF($F19&lt;$H19,3,IF($F19=$H19,1,0)),""),"")</f>
      </c>
      <c r="AQ19" s="48">
        <f aca="true" t="shared" si="23" ref="AQ19:AQ38">IF($M19=AQ$1,IF($O19&lt;&gt;"",IF($O19&gt;$Q19,3,IF($O19=$Q19,1,0)),""),"")</f>
      </c>
      <c r="AR19" s="48">
        <f aca="true" t="shared" si="24" ref="AR19:AR38">IF($R19=AR$1,IF($O19&lt;&gt;"",IF($O19&lt;$Q19,3,IF($O19=$Q19,1,0)),""),"")</f>
      </c>
      <c r="AS19" s="47">
        <f aca="true" t="shared" si="25" ref="AS19:AS38">IF($D19=AS$1,IF($F19&lt;&gt;"",IF($F19&gt;$H19,3,IF($F19=$H19,1,0)),""),"")</f>
      </c>
      <c r="AT19" s="48">
        <f aca="true" t="shared" si="26" ref="AT19:AT38">IF($I19=AT$1,IF($F19&lt;&gt;"",IF($F19&lt;$H19,3,IF($F19=$H19,1,0)),""),"")</f>
      </c>
      <c r="AU19" s="48">
        <f aca="true" t="shared" si="27" ref="AU19:AU38">IF($M19=AU$1,IF($O19&lt;&gt;"",IF($O19&gt;$Q19,3,IF($O19=$Q19,1,0)),""),"")</f>
        <v>3</v>
      </c>
      <c r="AV19" s="48">
        <f aca="true" t="shared" si="28" ref="AV19:AV38">IF($R19=AV$1,IF($O19&lt;&gt;"",IF($O19&lt;$Q19,3,IF($O19=$Q19,1,0)),""),"")</f>
      </c>
      <c r="AW19" s="47">
        <f aca="true" t="shared" si="29" ref="AW19:AW38">IF($D19=AW$1,IF($F19&lt;&gt;"",IF($F19&gt;$H19,3,IF($F19=$H19,1,0)),""),"")</f>
      </c>
      <c r="AX19" s="48">
        <f aca="true" t="shared" si="30" ref="AX19:AX38">IF($I19=AX$1,IF($F19&lt;&gt;"",IF($F19&lt;$H19,3,IF($F19=$H19,1,0)),""),"")</f>
      </c>
      <c r="AY19" s="48">
        <f aca="true" t="shared" si="31" ref="AY19:AY38">IF($M19=AY$1,IF($O19&lt;&gt;"",IF($O19&gt;$Q19,3,IF($O19=$Q19,1,0)),""),"")</f>
      </c>
      <c r="AZ19" s="48">
        <f aca="true" t="shared" si="32" ref="AZ19:AZ38">IF($R19=AZ$1,IF($O19&lt;&gt;"",IF($O19&lt;$Q19,3,IF($O19=$Q19,1,0)),""),"")</f>
      </c>
      <c r="BA19" s="47">
        <f aca="true" t="shared" si="33" ref="BA19:BA38">IF($D19=BA$1,IF($F19&lt;&gt;"",IF($F19&gt;$H19,3,IF($F19=$H19,1,0)),""),"")</f>
      </c>
      <c r="BB19" s="48">
        <f aca="true" t="shared" si="34" ref="BB19:BB38">IF($I19=BB$1,IF($F19&lt;&gt;"",IF($F19&lt;$H19,3,IF($F19=$H19,1,0)),""),"")</f>
      </c>
      <c r="BC19" s="48">
        <f aca="true" t="shared" si="35" ref="BC19:BC38">IF($M19=BC$1,IF($O19&lt;&gt;"",IF($O19&gt;$Q19,3,IF($O19=$Q19,1,0)),""),"")</f>
      </c>
      <c r="BD19" s="48">
        <f aca="true" t="shared" si="36" ref="BD19:BD38">IF($R19=BD$1,IF($O19&lt;&gt;"",IF($O19&lt;$Q19,3,IF($O19=$Q19,1,0)),""),"")</f>
        <v>0</v>
      </c>
      <c r="BE19" s="47">
        <f aca="true" t="shared" si="37" ref="BE19:BE38">IF($D19=BE$1,IF($F19&lt;&gt;"",IF($F19&gt;$H19,3,IF($F19=$H19,1,0)),""),"")</f>
      </c>
      <c r="BF19" s="48">
        <f aca="true" t="shared" si="38" ref="BF19:BF38">IF($I19=BF$1,IF($F19&lt;&gt;"",IF($F19&lt;$H19,3,IF($F19=$H19,1,0)),""),"")</f>
      </c>
      <c r="BG19" s="48">
        <f aca="true" t="shared" si="39" ref="BG19:BG38">IF($M19=BG$1,IF($O19&lt;&gt;"",IF($O19&gt;$Q19,3,IF($O19=$Q19,1,0)),""),"")</f>
      </c>
      <c r="BH19" s="48">
        <f aca="true" t="shared" si="40" ref="BH19:BH38">IF($R19=BH$1,IF($O19&lt;&gt;"",IF($O19&lt;$Q19,3,IF($O19=$Q19,1,0)),""),"")</f>
      </c>
      <c r="BI19" s="47">
        <f aca="true" t="shared" si="41" ref="BI19:BI38">IF($D19=BI$1,IF($F19&lt;&gt;"",IF($F19&gt;$H19,3,IF($F19=$H19,1,0)),""),"")</f>
      </c>
      <c r="BJ19" s="48">
        <f aca="true" t="shared" si="42" ref="BJ19:BJ38">IF($I19=BJ$1,IF($F19&lt;&gt;"",IF($F19&lt;$H19,3,IF($F19=$H19,1,0)),""),"")</f>
      </c>
      <c r="BK19" s="48">
        <f aca="true" t="shared" si="43" ref="BK19:BK38">IF($M19=BK$1,IF($O19&lt;&gt;"",IF($O19&gt;$Q19,3,IF($O19=$Q19,1,0)),""),"")</f>
      </c>
      <c r="BL19" s="48">
        <f aca="true" t="shared" si="44" ref="BL19:BL38">IF($R19=BL$1,IF($O19&lt;&gt;"",IF($O19&lt;$Q19,3,IF($O19=$Q19,1,0)),""),"")</f>
      </c>
      <c r="BM19" s="47">
        <f aca="true" t="shared" si="45" ref="BM19:BM38">IF($D19=BM$1,IF($F19&lt;&gt;"",IF($F19&gt;$H19,3,IF($F19=$H19,1,0)),""),"")</f>
      </c>
      <c r="BN19" s="48">
        <f aca="true" t="shared" si="46" ref="BN19:BN38">IF($I19=BN$1,IF($F19&lt;&gt;"",IF($F19&lt;$H19,3,IF($F19=$H19,1,0)),""),"")</f>
      </c>
      <c r="BO19" s="48">
        <f aca="true" t="shared" si="47" ref="BO19:BO38">IF($M19=BO$1,IF($O19&lt;&gt;"",IF($O19&gt;$Q19,3,IF($O19=$Q19,1,0)),""),"")</f>
      </c>
      <c r="BP19" s="48">
        <f aca="true" t="shared" si="48" ref="BP19:BP38">IF($R19=BP$1,IF($O19&lt;&gt;"",IF($O19&lt;$Q19,3,IF($O19=$Q19,1,0)),""),"")</f>
      </c>
      <c r="BQ19" s="47">
        <f aca="true" t="shared" si="49" ref="BQ19:BQ38">IF($D19=BQ$1,IF($F19&lt;&gt;"",IF($F19&gt;$H19,3,IF($F19=$H19,1,0)),""),"")</f>
      </c>
      <c r="BR19" s="48">
        <f aca="true" t="shared" si="50" ref="BR19:BR38">IF($I19=BR$1,IF($F19&lt;&gt;"",IF($F19&lt;$H19,3,IF($F19=$H19,1,0)),""),"")</f>
      </c>
      <c r="BS19" s="48">
        <f aca="true" t="shared" si="51" ref="BS19:BS38">IF($M19=BS$1,IF($O19&lt;&gt;"",IF($O19&gt;$Q19,3,IF($O19=$Q19,1,0)),""),"")</f>
      </c>
      <c r="BT19" s="48">
        <f aca="true" t="shared" si="52" ref="BT19:BT38">IF($R19=BT$1,IF($O19&lt;&gt;"",IF($O19&lt;$Q19,3,IF($O19=$Q19,1,0)),""),"")</f>
      </c>
      <c r="BU19" s="47">
        <f aca="true" t="shared" si="53" ref="BU19:BU38">IF($D19=BU$1,IF($F19&lt;&gt;"",IF($F19&gt;$H19,3,IF($F19=$H19,1,0)),""),"")</f>
      </c>
      <c r="BV19" s="48">
        <f aca="true" t="shared" si="54" ref="BV19:BV38">IF($I19=BV$1,IF($F19&lt;&gt;"",IF($F19&lt;$H19,3,IF($F19=$H19,1,0)),""),"")</f>
      </c>
      <c r="BW19" s="48">
        <f aca="true" t="shared" si="55" ref="BW19:BW38">IF($M19=BW$1,IF($O19&lt;&gt;"",IF($O19&gt;$Q19,3,IF($O19=$Q19,1,0)),""),"")</f>
      </c>
      <c r="BX19" s="48">
        <f aca="true" t="shared" si="56" ref="BX19:BX38">IF($R19=BX$1,IF($O19&lt;&gt;"",IF($O19&lt;$Q19,3,IF($O19=$Q19,1,0)),""),"")</f>
      </c>
      <c r="BY19" s="47">
        <f aca="true" t="shared" si="57" ref="BY19:BY38">IF($D19=BY$1,IF($F19&lt;&gt;"",IF($F19&gt;$H19,3,IF($F19=$H19,1,0)),""),"")</f>
      </c>
      <c r="BZ19" s="48">
        <f aca="true" t="shared" si="58" ref="BZ19:BZ38">IF($I19=BZ$1,IF($F19&lt;&gt;"",IF($F19&lt;$H19,3,IF($F19=$H19,1,0)),""),"")</f>
      </c>
      <c r="CA19" s="48">
        <f aca="true" t="shared" si="59" ref="CA19:CA38">IF($M19=CA$1,IF($O19&lt;&gt;"",IF($O19&gt;$Q19,3,IF($O19=$Q19,1,0)),""),"")</f>
      </c>
      <c r="CB19" s="48">
        <f aca="true" t="shared" si="60" ref="CB19:CB38">IF($R19=CB$1,IF($O19&lt;&gt;"",IF($O19&lt;$Q19,3,IF($O19=$Q19,1,0)),""),"")</f>
      </c>
      <c r="CC19" s="47">
        <f aca="true" t="shared" si="61" ref="CC19:CC38">IF($D19=CC$1,IF($F19&lt;&gt;"",IF($F19&gt;$H19,3,IF($F19=$H19,1,0)),""),"")</f>
      </c>
      <c r="CD19" s="48">
        <f aca="true" t="shared" si="62" ref="CD19:CD38">IF($I19=CD$1,IF($F19&lt;&gt;"",IF($F19&lt;$H19,3,IF($F19=$H19,1,0)),""),"")</f>
      </c>
      <c r="CE19" s="48">
        <f aca="true" t="shared" si="63" ref="CE19:CE38">IF($M19=CE$1,IF($O19&lt;&gt;"",IF($O19&gt;$Q19,3,IF($O19=$Q19,1,0)),""),"")</f>
      </c>
      <c r="CF19" s="49">
        <f aca="true" t="shared" si="64" ref="CF19:CF38">IF($R19=CF$1,IF($O19&lt;&gt;"",IF($O19&lt;$Q19,3,IF($O19=$Q19,1,0)),""),"")</f>
      </c>
      <c r="CG19" s="47">
        <f aca="true" t="shared" si="65" ref="CG19:CG38">IF($D19=CG$1,IF($F19&lt;&gt;"",IF($F19&gt;$H19,3,IF($F19=$H19,1,0)),""),"")</f>
      </c>
      <c r="CH19" s="48">
        <f aca="true" t="shared" si="66" ref="CH19:CH38">IF($I19=CH$1,IF($F19&lt;&gt;"",IF($F19&lt;$H19,3,IF($F19=$H19,1,0)),""),"")</f>
      </c>
      <c r="CI19" s="48">
        <f aca="true" t="shared" si="67" ref="CI19:CI38">IF($M19=CI$1,IF($O19&lt;&gt;"",IF($O19&gt;$Q19,3,IF($O19=$Q19,1,0)),""),"")</f>
      </c>
      <c r="CJ19" s="49">
        <f aca="true" t="shared" si="68" ref="CJ19:CJ38">IF($R19=CJ$1,IF($O19&lt;&gt;"",IF($O19&lt;$Q19,3,IF($O19=$Q19,1,0)),""),"")</f>
      </c>
      <c r="CK19" s="47">
        <f aca="true" t="shared" si="69" ref="CK19:CK38">IF($D19=CK$1,IF($F19&lt;&gt;"",IF($F19&gt;$H19,3,IF($F19=$H19,1,0)),""),"")</f>
      </c>
      <c r="CL19" s="48">
        <f aca="true" t="shared" si="70" ref="CL19:CL38">IF($I19=CL$1,IF($F19&lt;&gt;"",IF($F19&lt;$H19,3,IF($F19=$H19,1,0)),""),"")</f>
      </c>
      <c r="CM19" s="48">
        <f aca="true" t="shared" si="71" ref="CM19:CM38">IF($M19=CM$1,IF($O19&lt;&gt;"",IF($O19&gt;$Q19,3,IF($O19=$Q19,1,0)),""),"")</f>
      </c>
      <c r="CN19" s="49">
        <f aca="true" t="shared" si="72" ref="CN19:CN38">IF($R19=CN$1,IF($O19&lt;&gt;"",IF($O19&lt;$Q19,3,IF($O19=$Q19,1,0)),""),"")</f>
      </c>
      <c r="CO19" s="47">
        <f aca="true" t="shared" si="73" ref="CO19:CO38">IF($D19=CO$1,IF($F19&lt;&gt;"",IF($F19&gt;$H19,3,IF($F19=$H19,1,0)),""),"")</f>
      </c>
      <c r="CP19" s="48">
        <f aca="true" t="shared" si="74" ref="CP19:CP38">IF($I19=CP$1,IF($F19&lt;&gt;"",IF($F19&lt;$H19,3,IF($F19=$H19,1,0)),""),"")</f>
      </c>
      <c r="CQ19" s="48">
        <f aca="true" t="shared" si="75" ref="CQ19:CQ38">IF($M19=CQ$1,IF($O19&lt;&gt;"",IF($O19&gt;$Q19,3,IF($O19=$Q19,1,0)),""),"")</f>
      </c>
      <c r="CR19" s="49">
        <f aca="true" t="shared" si="76" ref="CR19:CR38">IF($R19=CR$1,IF($O19&lt;&gt;"",IF($O19&lt;$Q19,3,IF($O19=$Q19,1,0)),""),"")</f>
      </c>
      <c r="CS19" s="47">
        <f aca="true" t="shared" si="77" ref="CS19:CS38">IF($D19=CS$1,IF($F19&lt;&gt;"",IF($F19&gt;$H19,3,IF($F19=$H19,1,0)),""),"")</f>
      </c>
      <c r="CT19" s="48">
        <f aca="true" t="shared" si="78" ref="CT19:CT38">IF($I19=CT$1,IF($F19&lt;&gt;"",IF($F19&lt;$H19,3,IF($F19=$H19,1,0)),""),"")</f>
      </c>
      <c r="CU19" s="48">
        <f aca="true" t="shared" si="79" ref="CU19:CU38">IF($M19=CU$1,IF($O19&lt;&gt;"",IF($O19&gt;$Q19,3,IF($O19=$Q19,1,0)),""),"")</f>
      </c>
      <c r="CV19" s="49">
        <f aca="true" t="shared" si="80" ref="CV19:CV38">IF($R19=CV$1,IF($O19&lt;&gt;"",IF($O19&lt;$Q19,3,IF($O19=$Q19,1,0)),""),"")</f>
      </c>
    </row>
    <row r="20" spans="2:100" ht="27" customHeight="1">
      <c r="B20" s="253">
        <v>3</v>
      </c>
      <c r="C20" s="254">
        <f aca="true" t="shared" si="81" ref="C20:C27">C19+$A$18</f>
        <v>930.3958333333333</v>
      </c>
      <c r="D20" s="255" t="s">
        <v>21</v>
      </c>
      <c r="E20" s="256" t="str">
        <f>VLOOKUP(D20,Equipes!$C$6:$D$25,2,FALSE)</f>
        <v>G.S.N.M. 1</v>
      </c>
      <c r="F20" s="257">
        <v>0</v>
      </c>
      <c r="G20" s="258" t="s">
        <v>4</v>
      </c>
      <c r="H20" s="259">
        <v>2</v>
      </c>
      <c r="I20" s="260" t="s">
        <v>37</v>
      </c>
      <c r="J20" s="261" t="str">
        <f>VLOOKUP(I20,Equipes!$C$6:$D$25,2,FALSE)</f>
        <v>AS DOMMARTIN</v>
      </c>
      <c r="K20" s="253">
        <v>3</v>
      </c>
      <c r="L20" s="262">
        <f t="shared" si="1"/>
        <v>930.3958333333333</v>
      </c>
      <c r="M20" s="255" t="s">
        <v>25</v>
      </c>
      <c r="N20" s="263" t="str">
        <f>VLOOKUP(M20,Equipes!$C$6:$D$25,2,FALSE)</f>
        <v>A.S.N.L.</v>
      </c>
      <c r="O20" s="257">
        <v>0</v>
      </c>
      <c r="P20" s="258" t="s">
        <v>4</v>
      </c>
      <c r="Q20" s="259">
        <v>2</v>
      </c>
      <c r="R20" s="260" t="s">
        <v>38</v>
      </c>
      <c r="S20" s="261" t="str">
        <f>VLOOKUP(R20,Equipes!$C$6:$D$25,2,FALSE)</f>
        <v>FC NOMENY</v>
      </c>
      <c r="U20" s="47">
        <f t="shared" si="2"/>
        <v>0</v>
      </c>
      <c r="V20" s="48">
        <f t="shared" si="3"/>
      </c>
      <c r="W20" s="48">
        <f t="shared" si="4"/>
      </c>
      <c r="X20" s="48">
        <f t="shared" si="5"/>
      </c>
      <c r="Y20" s="47">
        <f t="shared" si="6"/>
      </c>
      <c r="Z20" s="48">
        <f t="shared" si="7"/>
      </c>
      <c r="AA20" s="48">
        <f t="shared" si="8"/>
      </c>
      <c r="AB20" s="48">
        <f t="shared" si="9"/>
      </c>
      <c r="AC20" s="47">
        <f t="shared" si="10"/>
      </c>
      <c r="AD20" s="48">
        <f t="shared" si="11"/>
      </c>
      <c r="AE20" s="48">
        <f t="shared" si="12"/>
      </c>
      <c r="AF20" s="48">
        <f t="shared" si="13"/>
      </c>
      <c r="AG20" s="47">
        <f t="shared" si="0"/>
      </c>
      <c r="AH20" s="48">
        <f t="shared" si="14"/>
      </c>
      <c r="AI20" s="48">
        <f t="shared" si="15"/>
      </c>
      <c r="AJ20" s="48">
        <f t="shared" si="16"/>
      </c>
      <c r="AK20" s="47">
        <f t="shared" si="17"/>
      </c>
      <c r="AL20" s="48">
        <f t="shared" si="18"/>
        <v>3</v>
      </c>
      <c r="AM20" s="48">
        <f t="shared" si="19"/>
      </c>
      <c r="AN20" s="48">
        <f t="shared" si="20"/>
      </c>
      <c r="AO20" s="47">
        <f t="shared" si="21"/>
      </c>
      <c r="AP20" s="48">
        <f t="shared" si="22"/>
      </c>
      <c r="AQ20" s="48">
        <f t="shared" si="23"/>
        <v>0</v>
      </c>
      <c r="AR20" s="48">
        <f t="shared" si="24"/>
      </c>
      <c r="AS20" s="47">
        <f t="shared" si="25"/>
      </c>
      <c r="AT20" s="48">
        <f t="shared" si="26"/>
      </c>
      <c r="AU20" s="48">
        <f t="shared" si="27"/>
      </c>
      <c r="AV20" s="48">
        <f t="shared" si="28"/>
      </c>
      <c r="AW20" s="47">
        <f t="shared" si="29"/>
      </c>
      <c r="AX20" s="48">
        <f t="shared" si="30"/>
      </c>
      <c r="AY20" s="48">
        <f t="shared" si="31"/>
      </c>
      <c r="AZ20" s="48">
        <f t="shared" si="32"/>
      </c>
      <c r="BA20" s="47">
        <f t="shared" si="33"/>
      </c>
      <c r="BB20" s="48">
        <f t="shared" si="34"/>
      </c>
      <c r="BC20" s="48">
        <f t="shared" si="35"/>
      </c>
      <c r="BD20" s="48">
        <f t="shared" si="36"/>
      </c>
      <c r="BE20" s="47">
        <f t="shared" si="37"/>
      </c>
      <c r="BF20" s="48">
        <f t="shared" si="38"/>
      </c>
      <c r="BG20" s="48">
        <f t="shared" si="39"/>
      </c>
      <c r="BH20" s="48">
        <f t="shared" si="40"/>
        <v>3</v>
      </c>
      <c r="BI20" s="47">
        <f t="shared" si="41"/>
      </c>
      <c r="BJ20" s="48">
        <f t="shared" si="42"/>
      </c>
      <c r="BK20" s="48">
        <f t="shared" si="43"/>
      </c>
      <c r="BL20" s="48">
        <f t="shared" si="44"/>
      </c>
      <c r="BM20" s="47">
        <f t="shared" si="45"/>
      </c>
      <c r="BN20" s="48">
        <f t="shared" si="46"/>
      </c>
      <c r="BO20" s="48">
        <f t="shared" si="47"/>
      </c>
      <c r="BP20" s="48">
        <f t="shared" si="48"/>
      </c>
      <c r="BQ20" s="47">
        <f t="shared" si="49"/>
      </c>
      <c r="BR20" s="48">
        <f t="shared" si="50"/>
      </c>
      <c r="BS20" s="48">
        <f t="shared" si="51"/>
      </c>
      <c r="BT20" s="48">
        <f t="shared" si="52"/>
      </c>
      <c r="BU20" s="47">
        <f t="shared" si="53"/>
      </c>
      <c r="BV20" s="48">
        <f t="shared" si="54"/>
      </c>
      <c r="BW20" s="48">
        <f t="shared" si="55"/>
      </c>
      <c r="BX20" s="48">
        <f t="shared" si="56"/>
      </c>
      <c r="BY20" s="47">
        <f t="shared" si="57"/>
      </c>
      <c r="BZ20" s="48">
        <f t="shared" si="58"/>
      </c>
      <c r="CA20" s="48">
        <f t="shared" si="59"/>
      </c>
      <c r="CB20" s="48">
        <f t="shared" si="60"/>
      </c>
      <c r="CC20" s="47">
        <f t="shared" si="61"/>
      </c>
      <c r="CD20" s="48">
        <f t="shared" si="62"/>
      </c>
      <c r="CE20" s="48">
        <f t="shared" si="63"/>
      </c>
      <c r="CF20" s="49">
        <f t="shared" si="64"/>
      </c>
      <c r="CG20" s="47">
        <f t="shared" si="65"/>
      </c>
      <c r="CH20" s="48">
        <f t="shared" si="66"/>
      </c>
      <c r="CI20" s="48">
        <f t="shared" si="67"/>
      </c>
      <c r="CJ20" s="49">
        <f t="shared" si="68"/>
      </c>
      <c r="CK20" s="47">
        <f t="shared" si="69"/>
      </c>
      <c r="CL20" s="48">
        <f t="shared" si="70"/>
      </c>
      <c r="CM20" s="48">
        <f t="shared" si="71"/>
      </c>
      <c r="CN20" s="49">
        <f t="shared" si="72"/>
      </c>
      <c r="CO20" s="47">
        <f t="shared" si="73"/>
      </c>
      <c r="CP20" s="48">
        <f t="shared" si="74"/>
      </c>
      <c r="CQ20" s="48">
        <f t="shared" si="75"/>
      </c>
      <c r="CR20" s="49">
        <f t="shared" si="76"/>
      </c>
      <c r="CS20" s="47">
        <f t="shared" si="77"/>
      </c>
      <c r="CT20" s="48">
        <f t="shared" si="78"/>
      </c>
      <c r="CU20" s="48">
        <f t="shared" si="79"/>
      </c>
      <c r="CV20" s="49">
        <f t="shared" si="80"/>
      </c>
    </row>
    <row r="21" spans="2:100" ht="27" customHeight="1">
      <c r="B21" s="253">
        <v>4</v>
      </c>
      <c r="C21" s="254">
        <f t="shared" si="81"/>
        <v>930.4062499999999</v>
      </c>
      <c r="D21" s="255" t="s">
        <v>23</v>
      </c>
      <c r="E21" s="256" t="str">
        <f>VLOOKUP(D21,Equipes!$C$6:$D$25,2,FALSE)</f>
        <v>ASC SAULXURES</v>
      </c>
      <c r="F21" s="257">
        <v>1</v>
      </c>
      <c r="G21" s="258" t="s">
        <v>4</v>
      </c>
      <c r="H21" s="259">
        <v>5</v>
      </c>
      <c r="I21" s="260" t="s">
        <v>22</v>
      </c>
      <c r="J21" s="261" t="str">
        <f>VLOOKUP(I21,Equipes!$C$6:$D$25,2,FALSE)</f>
        <v>OUDJA</v>
      </c>
      <c r="K21" s="253">
        <v>4</v>
      </c>
      <c r="L21" s="262">
        <f t="shared" si="1"/>
        <v>930.4062499999999</v>
      </c>
      <c r="M21" s="255" t="s">
        <v>27</v>
      </c>
      <c r="N21" s="263" t="str">
        <f>VLOOKUP(M21,Equipes!$C$6:$D$25,2,FALSE)</f>
        <v>OL FROUARD POMPEY</v>
      </c>
      <c r="O21" s="257">
        <v>0</v>
      </c>
      <c r="P21" s="258" t="s">
        <v>4</v>
      </c>
      <c r="Q21" s="259">
        <v>6</v>
      </c>
      <c r="R21" s="260" t="s">
        <v>26</v>
      </c>
      <c r="S21" s="261" t="str">
        <f>VLOOKUP(R21,Equipes!$C$6:$D$25,2,FALSE)</f>
        <v>JARVILLE</v>
      </c>
      <c r="U21" s="47">
        <f t="shared" si="2"/>
      </c>
      <c r="V21" s="48">
        <f t="shared" si="3"/>
      </c>
      <c r="W21" s="48">
        <f t="shared" si="4"/>
      </c>
      <c r="X21" s="48">
        <f t="shared" si="5"/>
      </c>
      <c r="Y21" s="47">
        <f t="shared" si="6"/>
      </c>
      <c r="Z21" s="48">
        <f t="shared" si="7"/>
        <v>3</v>
      </c>
      <c r="AA21" s="48">
        <f t="shared" si="8"/>
      </c>
      <c r="AB21" s="48">
        <f t="shared" si="9"/>
      </c>
      <c r="AC21" s="47">
        <f t="shared" si="10"/>
        <v>0</v>
      </c>
      <c r="AD21" s="48">
        <f t="shared" si="11"/>
      </c>
      <c r="AE21" s="48">
        <f t="shared" si="12"/>
      </c>
      <c r="AF21" s="48">
        <f t="shared" si="13"/>
      </c>
      <c r="AG21" s="47">
        <f t="shared" si="0"/>
      </c>
      <c r="AH21" s="48">
        <f t="shared" si="14"/>
      </c>
      <c r="AI21" s="48">
        <f t="shared" si="15"/>
      </c>
      <c r="AJ21" s="48">
        <f t="shared" si="16"/>
      </c>
      <c r="AK21" s="47">
        <f t="shared" si="17"/>
      </c>
      <c r="AL21" s="48">
        <f t="shared" si="18"/>
      </c>
      <c r="AM21" s="48">
        <f t="shared" si="19"/>
      </c>
      <c r="AN21" s="48">
        <f t="shared" si="20"/>
      </c>
      <c r="AO21" s="47">
        <f t="shared" si="21"/>
      </c>
      <c r="AP21" s="48">
        <f t="shared" si="22"/>
      </c>
      <c r="AQ21" s="48">
        <f t="shared" si="23"/>
      </c>
      <c r="AR21" s="48">
        <f t="shared" si="24"/>
      </c>
      <c r="AS21" s="47">
        <f t="shared" si="25"/>
      </c>
      <c r="AT21" s="48">
        <f t="shared" si="26"/>
      </c>
      <c r="AU21" s="48">
        <f t="shared" si="27"/>
      </c>
      <c r="AV21" s="48">
        <f t="shared" si="28"/>
        <v>3</v>
      </c>
      <c r="AW21" s="47">
        <f t="shared" si="29"/>
      </c>
      <c r="AX21" s="48">
        <f t="shared" si="30"/>
      </c>
      <c r="AY21" s="48">
        <f t="shared" si="31"/>
        <v>0</v>
      </c>
      <c r="AZ21" s="48">
        <f t="shared" si="32"/>
      </c>
      <c r="BA21" s="47">
        <f t="shared" si="33"/>
      </c>
      <c r="BB21" s="48">
        <f t="shared" si="34"/>
      </c>
      <c r="BC21" s="48">
        <f t="shared" si="35"/>
      </c>
      <c r="BD21" s="48">
        <f t="shared" si="36"/>
      </c>
      <c r="BE21" s="47">
        <f t="shared" si="37"/>
      </c>
      <c r="BF21" s="48">
        <f t="shared" si="38"/>
      </c>
      <c r="BG21" s="48">
        <f t="shared" si="39"/>
      </c>
      <c r="BH21" s="48">
        <f t="shared" si="40"/>
      </c>
      <c r="BI21" s="47">
        <f t="shared" si="41"/>
      </c>
      <c r="BJ21" s="48">
        <f t="shared" si="42"/>
      </c>
      <c r="BK21" s="48">
        <f t="shared" si="43"/>
      </c>
      <c r="BL21" s="48">
        <f t="shared" si="44"/>
      </c>
      <c r="BM21" s="47">
        <f t="shared" si="45"/>
      </c>
      <c r="BN21" s="48">
        <f t="shared" si="46"/>
      </c>
      <c r="BO21" s="48">
        <f t="shared" si="47"/>
      </c>
      <c r="BP21" s="48">
        <f t="shared" si="48"/>
      </c>
      <c r="BQ21" s="47">
        <f t="shared" si="49"/>
      </c>
      <c r="BR21" s="48">
        <f t="shared" si="50"/>
      </c>
      <c r="BS21" s="48">
        <f t="shared" si="51"/>
      </c>
      <c r="BT21" s="48">
        <f t="shared" si="52"/>
      </c>
      <c r="BU21" s="47">
        <f t="shared" si="53"/>
      </c>
      <c r="BV21" s="48">
        <f t="shared" si="54"/>
      </c>
      <c r="BW21" s="48">
        <f t="shared" si="55"/>
      </c>
      <c r="BX21" s="48">
        <f t="shared" si="56"/>
      </c>
      <c r="BY21" s="47">
        <f t="shared" si="57"/>
      </c>
      <c r="BZ21" s="48">
        <f t="shared" si="58"/>
      </c>
      <c r="CA21" s="48">
        <f t="shared" si="59"/>
      </c>
      <c r="CB21" s="48">
        <f t="shared" si="60"/>
      </c>
      <c r="CC21" s="47">
        <f t="shared" si="61"/>
      </c>
      <c r="CD21" s="48">
        <f t="shared" si="62"/>
      </c>
      <c r="CE21" s="48">
        <f t="shared" si="63"/>
      </c>
      <c r="CF21" s="49">
        <f t="shared" si="64"/>
      </c>
      <c r="CG21" s="47">
        <f t="shared" si="65"/>
      </c>
      <c r="CH21" s="48">
        <f t="shared" si="66"/>
      </c>
      <c r="CI21" s="48">
        <f t="shared" si="67"/>
      </c>
      <c r="CJ21" s="49">
        <f t="shared" si="68"/>
      </c>
      <c r="CK21" s="47">
        <f t="shared" si="69"/>
      </c>
      <c r="CL21" s="48">
        <f t="shared" si="70"/>
      </c>
      <c r="CM21" s="48">
        <f t="shared" si="71"/>
      </c>
      <c r="CN21" s="49">
        <f t="shared" si="72"/>
      </c>
      <c r="CO21" s="47">
        <f t="shared" si="73"/>
      </c>
      <c r="CP21" s="48">
        <f t="shared" si="74"/>
      </c>
      <c r="CQ21" s="48">
        <f t="shared" si="75"/>
      </c>
      <c r="CR21" s="49">
        <f t="shared" si="76"/>
      </c>
      <c r="CS21" s="47">
        <f t="shared" si="77"/>
      </c>
      <c r="CT21" s="48">
        <f t="shared" si="78"/>
      </c>
      <c r="CU21" s="48">
        <f t="shared" si="79"/>
      </c>
      <c r="CV21" s="49">
        <f t="shared" si="80"/>
      </c>
    </row>
    <row r="22" spans="2:100" ht="27" customHeight="1">
      <c r="B22" s="253">
        <v>5</v>
      </c>
      <c r="C22" s="264">
        <f t="shared" si="81"/>
        <v>930.4166666666665</v>
      </c>
      <c r="D22" s="255" t="s">
        <v>24</v>
      </c>
      <c r="E22" s="256" t="str">
        <f>VLOOKUP(D22,Equipes!$C$6:$D$25,2,FALSE)</f>
        <v>FC TONNOY</v>
      </c>
      <c r="F22" s="257">
        <v>3</v>
      </c>
      <c r="G22" s="258" t="s">
        <v>4</v>
      </c>
      <c r="H22" s="259">
        <v>0</v>
      </c>
      <c r="I22" s="260" t="s">
        <v>37</v>
      </c>
      <c r="J22" s="261" t="str">
        <f>VLOOKUP(I22,Equipes!$C$6:$D$25,2,FALSE)</f>
        <v>AS DOMMARTIN</v>
      </c>
      <c r="K22" s="253">
        <v>5</v>
      </c>
      <c r="L22" s="265">
        <f t="shared" si="1"/>
        <v>930.4166666666665</v>
      </c>
      <c r="M22" s="255" t="s">
        <v>28</v>
      </c>
      <c r="N22" s="263" t="str">
        <f>VLOOKUP(M22,Equipes!$C$6:$D$25,2,FALSE)</f>
        <v>ST ETIENNE LES REMIREMONT</v>
      </c>
      <c r="O22" s="257">
        <v>1</v>
      </c>
      <c r="P22" s="258" t="s">
        <v>4</v>
      </c>
      <c r="Q22" s="259">
        <v>0</v>
      </c>
      <c r="R22" s="260" t="s">
        <v>38</v>
      </c>
      <c r="S22" s="261" t="str">
        <f>VLOOKUP(R22,Equipes!$C$6:$D$25,2,FALSE)</f>
        <v>FC NOMENY</v>
      </c>
      <c r="U22" s="47">
        <f t="shared" si="2"/>
      </c>
      <c r="V22" s="48">
        <f t="shared" si="3"/>
      </c>
      <c r="W22" s="48">
        <f t="shared" si="4"/>
      </c>
      <c r="X22" s="48">
        <f t="shared" si="5"/>
      </c>
      <c r="Y22" s="47">
        <f t="shared" si="6"/>
      </c>
      <c r="Z22" s="48">
        <f t="shared" si="7"/>
      </c>
      <c r="AA22" s="48">
        <f t="shared" si="8"/>
      </c>
      <c r="AB22" s="48">
        <f t="shared" si="9"/>
      </c>
      <c r="AC22" s="47">
        <f t="shared" si="10"/>
      </c>
      <c r="AD22" s="48">
        <f t="shared" si="11"/>
      </c>
      <c r="AE22" s="48">
        <f t="shared" si="12"/>
      </c>
      <c r="AF22" s="48">
        <f t="shared" si="13"/>
      </c>
      <c r="AG22" s="47">
        <f t="shared" si="0"/>
        <v>3</v>
      </c>
      <c r="AH22" s="48">
        <f t="shared" si="14"/>
      </c>
      <c r="AI22" s="48">
        <f t="shared" si="15"/>
      </c>
      <c r="AJ22" s="48">
        <f t="shared" si="16"/>
      </c>
      <c r="AK22" s="47">
        <f t="shared" si="17"/>
      </c>
      <c r="AL22" s="48">
        <f t="shared" si="18"/>
        <v>0</v>
      </c>
      <c r="AM22" s="48">
        <f t="shared" si="19"/>
      </c>
      <c r="AN22" s="48">
        <f t="shared" si="20"/>
      </c>
      <c r="AO22" s="47">
        <f t="shared" si="21"/>
      </c>
      <c r="AP22" s="48">
        <f t="shared" si="22"/>
      </c>
      <c r="AQ22" s="48">
        <f t="shared" si="23"/>
      </c>
      <c r="AR22" s="48">
        <f t="shared" si="24"/>
      </c>
      <c r="AS22" s="47">
        <f t="shared" si="25"/>
      </c>
      <c r="AT22" s="48">
        <f t="shared" si="26"/>
      </c>
      <c r="AU22" s="48">
        <f t="shared" si="27"/>
      </c>
      <c r="AV22" s="48">
        <f t="shared" si="28"/>
      </c>
      <c r="AW22" s="47">
        <f t="shared" si="29"/>
      </c>
      <c r="AX22" s="48">
        <f t="shared" si="30"/>
      </c>
      <c r="AY22" s="48">
        <f t="shared" si="31"/>
      </c>
      <c r="AZ22" s="48">
        <f t="shared" si="32"/>
      </c>
      <c r="BA22" s="47">
        <f t="shared" si="33"/>
      </c>
      <c r="BB22" s="48">
        <f t="shared" si="34"/>
      </c>
      <c r="BC22" s="48">
        <f t="shared" si="35"/>
        <v>3</v>
      </c>
      <c r="BD22" s="48">
        <f t="shared" si="36"/>
      </c>
      <c r="BE22" s="47">
        <f t="shared" si="37"/>
      </c>
      <c r="BF22" s="48">
        <f t="shared" si="38"/>
      </c>
      <c r="BG22" s="48">
        <f t="shared" si="39"/>
      </c>
      <c r="BH22" s="48">
        <f t="shared" si="40"/>
        <v>0</v>
      </c>
      <c r="BI22" s="47">
        <f t="shared" si="41"/>
      </c>
      <c r="BJ22" s="48">
        <f t="shared" si="42"/>
      </c>
      <c r="BK22" s="48">
        <f t="shared" si="43"/>
      </c>
      <c r="BL22" s="48">
        <f t="shared" si="44"/>
      </c>
      <c r="BM22" s="47">
        <f t="shared" si="45"/>
      </c>
      <c r="BN22" s="48">
        <f t="shared" si="46"/>
      </c>
      <c r="BO22" s="48">
        <f t="shared" si="47"/>
      </c>
      <c r="BP22" s="48">
        <f t="shared" si="48"/>
      </c>
      <c r="BQ22" s="47">
        <f t="shared" si="49"/>
      </c>
      <c r="BR22" s="48">
        <f t="shared" si="50"/>
      </c>
      <c r="BS22" s="48">
        <f t="shared" si="51"/>
      </c>
      <c r="BT22" s="48">
        <f t="shared" si="52"/>
      </c>
      <c r="BU22" s="47">
        <f t="shared" si="53"/>
      </c>
      <c r="BV22" s="48">
        <f t="shared" si="54"/>
      </c>
      <c r="BW22" s="48">
        <f t="shared" si="55"/>
      </c>
      <c r="BX22" s="48">
        <f t="shared" si="56"/>
      </c>
      <c r="BY22" s="47">
        <f t="shared" si="57"/>
      </c>
      <c r="BZ22" s="48">
        <f t="shared" si="58"/>
      </c>
      <c r="CA22" s="48">
        <f t="shared" si="59"/>
      </c>
      <c r="CB22" s="48">
        <f t="shared" si="60"/>
      </c>
      <c r="CC22" s="47">
        <f t="shared" si="61"/>
      </c>
      <c r="CD22" s="48">
        <f t="shared" si="62"/>
      </c>
      <c r="CE22" s="48">
        <f t="shared" si="63"/>
      </c>
      <c r="CF22" s="49">
        <f t="shared" si="64"/>
      </c>
      <c r="CG22" s="47">
        <f t="shared" si="65"/>
      </c>
      <c r="CH22" s="48">
        <f t="shared" si="66"/>
      </c>
      <c r="CI22" s="48">
        <f t="shared" si="67"/>
      </c>
      <c r="CJ22" s="49">
        <f t="shared" si="68"/>
      </c>
      <c r="CK22" s="47">
        <f t="shared" si="69"/>
      </c>
      <c r="CL22" s="48">
        <f t="shared" si="70"/>
      </c>
      <c r="CM22" s="48">
        <f t="shared" si="71"/>
      </c>
      <c r="CN22" s="49">
        <f t="shared" si="72"/>
      </c>
      <c r="CO22" s="47">
        <f t="shared" si="73"/>
      </c>
      <c r="CP22" s="48">
        <f t="shared" si="74"/>
      </c>
      <c r="CQ22" s="48">
        <f t="shared" si="75"/>
      </c>
      <c r="CR22" s="49">
        <f t="shared" si="76"/>
      </c>
      <c r="CS22" s="47">
        <f t="shared" si="77"/>
      </c>
      <c r="CT22" s="48">
        <f t="shared" si="78"/>
      </c>
      <c r="CU22" s="48">
        <f t="shared" si="79"/>
      </c>
      <c r="CV22" s="49">
        <f t="shared" si="80"/>
      </c>
    </row>
    <row r="23" spans="2:100" ht="27" customHeight="1">
      <c r="B23" s="253">
        <v>6</v>
      </c>
      <c r="C23" s="264">
        <f t="shared" si="81"/>
        <v>930.4270833333331</v>
      </c>
      <c r="D23" s="255" t="s">
        <v>102</v>
      </c>
      <c r="E23" s="256" t="str">
        <f>VLOOKUP(D23,Equipes!$C$6:$D$25,2,FALSE)</f>
        <v>G.S.N.M. 2</v>
      </c>
      <c r="F23" s="257">
        <v>10</v>
      </c>
      <c r="G23" s="258" t="s">
        <v>4</v>
      </c>
      <c r="H23" s="259">
        <v>1</v>
      </c>
      <c r="I23" s="260" t="s">
        <v>103</v>
      </c>
      <c r="J23" s="261" t="str">
        <f>VLOOKUP(I23,Equipes!$C$6:$D$25,2,FALSE)</f>
        <v>CSO BLENOD</v>
      </c>
      <c r="K23" s="253">
        <v>6</v>
      </c>
      <c r="L23" s="265">
        <f t="shared" si="1"/>
        <v>930.4270833333331</v>
      </c>
      <c r="M23" s="255" t="s">
        <v>107</v>
      </c>
      <c r="N23" s="263" t="str">
        <f>VLOOKUP(M23,Equipes!$C$6:$D$25,2,FALSE)</f>
        <v>NANCY HAUSSONVILLE</v>
      </c>
      <c r="O23" s="257">
        <v>6</v>
      </c>
      <c r="P23" s="258" t="s">
        <v>4</v>
      </c>
      <c r="Q23" s="259">
        <v>2</v>
      </c>
      <c r="R23" s="260" t="s">
        <v>108</v>
      </c>
      <c r="S23" s="261" t="str">
        <f>VLOOKUP(R23,Equipes!$C$6:$D$25,2,FALSE)</f>
        <v>HETTANGE GRANDE</v>
      </c>
      <c r="U23" s="47">
        <f t="shared" si="2"/>
      </c>
      <c r="V23" s="48">
        <f t="shared" si="3"/>
      </c>
      <c r="W23" s="48">
        <f t="shared" si="4"/>
      </c>
      <c r="X23" s="48">
        <f t="shared" si="5"/>
      </c>
      <c r="Y23" s="47">
        <f t="shared" si="6"/>
      </c>
      <c r="Z23" s="48">
        <f t="shared" si="7"/>
      </c>
      <c r="AA23" s="48">
        <f t="shared" si="8"/>
      </c>
      <c r="AB23" s="48">
        <f t="shared" si="9"/>
      </c>
      <c r="AC23" s="47">
        <f t="shared" si="10"/>
      </c>
      <c r="AD23" s="48">
        <f t="shared" si="11"/>
      </c>
      <c r="AE23" s="48">
        <f t="shared" si="12"/>
      </c>
      <c r="AF23" s="48">
        <f t="shared" si="13"/>
      </c>
      <c r="AG23" s="47">
        <f t="shared" si="0"/>
      </c>
      <c r="AH23" s="48">
        <f t="shared" si="14"/>
      </c>
      <c r="AI23" s="48">
        <f t="shared" si="15"/>
      </c>
      <c r="AJ23" s="48">
        <f t="shared" si="16"/>
      </c>
      <c r="AK23" s="47">
        <f t="shared" si="17"/>
      </c>
      <c r="AL23" s="48">
        <f t="shared" si="18"/>
      </c>
      <c r="AM23" s="48">
        <f t="shared" si="19"/>
      </c>
      <c r="AN23" s="48">
        <f t="shared" si="20"/>
      </c>
      <c r="AO23" s="47">
        <f t="shared" si="21"/>
      </c>
      <c r="AP23" s="48">
        <f t="shared" si="22"/>
      </c>
      <c r="AQ23" s="48">
        <f t="shared" si="23"/>
      </c>
      <c r="AR23" s="48">
        <f t="shared" si="24"/>
      </c>
      <c r="AS23" s="47">
        <f t="shared" si="25"/>
      </c>
      <c r="AT23" s="48">
        <f t="shared" si="26"/>
      </c>
      <c r="AU23" s="48">
        <f t="shared" si="27"/>
      </c>
      <c r="AV23" s="48">
        <f t="shared" si="28"/>
      </c>
      <c r="AW23" s="47">
        <f t="shared" si="29"/>
      </c>
      <c r="AX23" s="48">
        <f t="shared" si="30"/>
      </c>
      <c r="AY23" s="48">
        <f t="shared" si="31"/>
      </c>
      <c r="AZ23" s="48">
        <f t="shared" si="32"/>
      </c>
      <c r="BA23" s="47">
        <f t="shared" si="33"/>
      </c>
      <c r="BB23" s="48">
        <f t="shared" si="34"/>
      </c>
      <c r="BC23" s="48">
        <f t="shared" si="35"/>
      </c>
      <c r="BD23" s="48">
        <f t="shared" si="36"/>
      </c>
      <c r="BE23" s="47">
        <f t="shared" si="37"/>
      </c>
      <c r="BF23" s="48">
        <f t="shared" si="38"/>
      </c>
      <c r="BG23" s="48">
        <f t="shared" si="39"/>
      </c>
      <c r="BH23" s="48">
        <f t="shared" si="40"/>
      </c>
      <c r="BI23" s="47">
        <f t="shared" si="41"/>
        <v>3</v>
      </c>
      <c r="BJ23" s="48">
        <f t="shared" si="42"/>
      </c>
      <c r="BK23" s="48">
        <f t="shared" si="43"/>
      </c>
      <c r="BL23" s="48">
        <f t="shared" si="44"/>
      </c>
      <c r="BM23" s="47">
        <f t="shared" si="45"/>
      </c>
      <c r="BN23" s="48">
        <f t="shared" si="46"/>
        <v>0</v>
      </c>
      <c r="BO23" s="48">
        <f t="shared" si="47"/>
      </c>
      <c r="BP23" s="48">
        <f t="shared" si="48"/>
      </c>
      <c r="BQ23" s="47">
        <f t="shared" si="49"/>
      </c>
      <c r="BR23" s="48">
        <f t="shared" si="50"/>
      </c>
      <c r="BS23" s="48">
        <f t="shared" si="51"/>
      </c>
      <c r="BT23" s="48">
        <f t="shared" si="52"/>
      </c>
      <c r="BU23" s="47">
        <f t="shared" si="53"/>
      </c>
      <c r="BV23" s="48">
        <f t="shared" si="54"/>
      </c>
      <c r="BW23" s="48">
        <f t="shared" si="55"/>
      </c>
      <c r="BX23" s="48">
        <f t="shared" si="56"/>
      </c>
      <c r="BY23" s="47">
        <f t="shared" si="57"/>
      </c>
      <c r="BZ23" s="48">
        <f t="shared" si="58"/>
      </c>
      <c r="CA23" s="48">
        <f t="shared" si="59"/>
      </c>
      <c r="CB23" s="48">
        <f t="shared" si="60"/>
      </c>
      <c r="CC23" s="47">
        <f t="shared" si="61"/>
      </c>
      <c r="CD23" s="48">
        <f t="shared" si="62"/>
      </c>
      <c r="CE23" s="48">
        <f t="shared" si="63"/>
        <v>3</v>
      </c>
      <c r="CF23" s="49">
        <f t="shared" si="64"/>
      </c>
      <c r="CG23" s="47">
        <f t="shared" si="65"/>
      </c>
      <c r="CH23" s="48">
        <f t="shared" si="66"/>
      </c>
      <c r="CI23" s="48">
        <f t="shared" si="67"/>
      </c>
      <c r="CJ23" s="49">
        <f t="shared" si="68"/>
        <v>0</v>
      </c>
      <c r="CK23" s="47">
        <f t="shared" si="69"/>
      </c>
      <c r="CL23" s="48">
        <f t="shared" si="70"/>
      </c>
      <c r="CM23" s="48">
        <f t="shared" si="71"/>
      </c>
      <c r="CN23" s="49">
        <f t="shared" si="72"/>
      </c>
      <c r="CO23" s="47">
        <f t="shared" si="73"/>
      </c>
      <c r="CP23" s="48">
        <f t="shared" si="74"/>
      </c>
      <c r="CQ23" s="48">
        <f t="shared" si="75"/>
      </c>
      <c r="CR23" s="49">
        <f t="shared" si="76"/>
      </c>
      <c r="CS23" s="47">
        <f t="shared" si="77"/>
      </c>
      <c r="CT23" s="48">
        <f t="shared" si="78"/>
      </c>
      <c r="CU23" s="48">
        <f t="shared" si="79"/>
      </c>
      <c r="CV23" s="49">
        <f t="shared" si="80"/>
      </c>
    </row>
    <row r="24" spans="2:100" ht="27" customHeight="1">
      <c r="B24" s="253">
        <v>7</v>
      </c>
      <c r="C24" s="254">
        <f t="shared" si="81"/>
        <v>930.4374999999998</v>
      </c>
      <c r="D24" s="255" t="s">
        <v>106</v>
      </c>
      <c r="E24" s="256" t="str">
        <f>VLOOKUP(D24,Equipes!$C$6:$D$25,2,FALSE)</f>
        <v>ROUSSY ZOOFFTGEN</v>
      </c>
      <c r="F24" s="257">
        <v>2</v>
      </c>
      <c r="G24" s="258" t="s">
        <v>4</v>
      </c>
      <c r="H24" s="259">
        <v>0</v>
      </c>
      <c r="I24" s="260" t="s">
        <v>104</v>
      </c>
      <c r="J24" s="261" t="str">
        <f>VLOOKUP(I24,Equipes!$C$6:$D$25,2,FALSE)</f>
        <v>AS STE MARIE AUX CHENES</v>
      </c>
      <c r="K24" s="253">
        <v>7</v>
      </c>
      <c r="L24" s="262">
        <f t="shared" si="1"/>
        <v>930.4374999999998</v>
      </c>
      <c r="M24" s="255" t="s">
        <v>111</v>
      </c>
      <c r="N24" s="263" t="str">
        <f>VLOOKUP(M24,Equipes!$C$6:$D$25,2,FALSE)</f>
        <v>FC NEUFCHATEAU</v>
      </c>
      <c r="O24" s="257">
        <v>1</v>
      </c>
      <c r="P24" s="258" t="s">
        <v>4</v>
      </c>
      <c r="Q24" s="259">
        <v>3</v>
      </c>
      <c r="R24" s="260" t="s">
        <v>109</v>
      </c>
      <c r="S24" s="261" t="str">
        <f>VLOOKUP(R24,Equipes!$C$6:$D$25,2,FALSE)</f>
        <v>ES PONT A MOUSSON</v>
      </c>
      <c r="U24" s="47">
        <f t="shared" si="2"/>
      </c>
      <c r="V24" s="48">
        <f t="shared" si="3"/>
      </c>
      <c r="W24" s="48">
        <f t="shared" si="4"/>
      </c>
      <c r="X24" s="48">
        <f t="shared" si="5"/>
      </c>
      <c r="Y24" s="47">
        <f t="shared" si="6"/>
      </c>
      <c r="Z24" s="48">
        <f t="shared" si="7"/>
      </c>
      <c r="AA24" s="48">
        <f t="shared" si="8"/>
      </c>
      <c r="AB24" s="48">
        <f t="shared" si="9"/>
      </c>
      <c r="AC24" s="47">
        <f t="shared" si="10"/>
      </c>
      <c r="AD24" s="48">
        <f t="shared" si="11"/>
      </c>
      <c r="AE24" s="48">
        <f t="shared" si="12"/>
      </c>
      <c r="AF24" s="48">
        <f t="shared" si="13"/>
      </c>
      <c r="AG24" s="47">
        <f t="shared" si="0"/>
      </c>
      <c r="AH24" s="48">
        <f t="shared" si="14"/>
      </c>
      <c r="AI24" s="48">
        <f t="shared" si="15"/>
      </c>
      <c r="AJ24" s="48">
        <f t="shared" si="16"/>
      </c>
      <c r="AK24" s="47">
        <f t="shared" si="17"/>
      </c>
      <c r="AL24" s="48">
        <f t="shared" si="18"/>
      </c>
      <c r="AM24" s="48">
        <f t="shared" si="19"/>
      </c>
      <c r="AN24" s="48">
        <f t="shared" si="20"/>
      </c>
      <c r="AO24" s="47">
        <f t="shared" si="21"/>
      </c>
      <c r="AP24" s="48">
        <f t="shared" si="22"/>
      </c>
      <c r="AQ24" s="48">
        <f t="shared" si="23"/>
      </c>
      <c r="AR24" s="48">
        <f t="shared" si="24"/>
      </c>
      <c r="AS24" s="47">
        <f t="shared" si="25"/>
      </c>
      <c r="AT24" s="48">
        <f t="shared" si="26"/>
      </c>
      <c r="AU24" s="48">
        <f t="shared" si="27"/>
      </c>
      <c r="AV24" s="48">
        <f t="shared" si="28"/>
      </c>
      <c r="AW24" s="47">
        <f t="shared" si="29"/>
      </c>
      <c r="AX24" s="48">
        <f t="shared" si="30"/>
      </c>
      <c r="AY24" s="48">
        <f t="shared" si="31"/>
      </c>
      <c r="AZ24" s="48">
        <f t="shared" si="32"/>
      </c>
      <c r="BA24" s="47">
        <f t="shared" si="33"/>
      </c>
      <c r="BB24" s="48">
        <f t="shared" si="34"/>
      </c>
      <c r="BC24" s="48">
        <f t="shared" si="35"/>
      </c>
      <c r="BD24" s="48">
        <f t="shared" si="36"/>
      </c>
      <c r="BE24" s="47">
        <f t="shared" si="37"/>
      </c>
      <c r="BF24" s="48">
        <f t="shared" si="38"/>
      </c>
      <c r="BG24" s="48">
        <f t="shared" si="39"/>
      </c>
      <c r="BH24" s="48">
        <f t="shared" si="40"/>
      </c>
      <c r="BI24" s="47">
        <f t="shared" si="41"/>
      </c>
      <c r="BJ24" s="48">
        <f t="shared" si="42"/>
      </c>
      <c r="BK24" s="48">
        <f t="shared" si="43"/>
      </c>
      <c r="BL24" s="48">
        <f t="shared" si="44"/>
      </c>
      <c r="BM24" s="47">
        <f t="shared" si="45"/>
      </c>
      <c r="BN24" s="48">
        <f t="shared" si="46"/>
      </c>
      <c r="BO24" s="48">
        <f t="shared" si="47"/>
      </c>
      <c r="BP24" s="48">
        <f t="shared" si="48"/>
      </c>
      <c r="BQ24" s="47">
        <f t="shared" si="49"/>
      </c>
      <c r="BR24" s="48">
        <f t="shared" si="50"/>
        <v>0</v>
      </c>
      <c r="BS24" s="48">
        <f t="shared" si="51"/>
      </c>
      <c r="BT24" s="48">
        <f t="shared" si="52"/>
      </c>
      <c r="BU24" s="47">
        <f t="shared" si="53"/>
      </c>
      <c r="BV24" s="48">
        <f t="shared" si="54"/>
      </c>
      <c r="BW24" s="48">
        <f t="shared" si="55"/>
      </c>
      <c r="BX24" s="48">
        <f t="shared" si="56"/>
      </c>
      <c r="BY24" s="47">
        <f t="shared" si="57"/>
        <v>3</v>
      </c>
      <c r="BZ24" s="48">
        <f t="shared" si="58"/>
      </c>
      <c r="CA24" s="48">
        <f t="shared" si="59"/>
      </c>
      <c r="CB24" s="48">
        <f t="shared" si="60"/>
      </c>
      <c r="CC24" s="47">
        <f t="shared" si="61"/>
      </c>
      <c r="CD24" s="48">
        <f t="shared" si="62"/>
      </c>
      <c r="CE24" s="48">
        <f t="shared" si="63"/>
      </c>
      <c r="CF24" s="49">
        <f t="shared" si="64"/>
      </c>
      <c r="CG24" s="47">
        <f t="shared" si="65"/>
      </c>
      <c r="CH24" s="48">
        <f t="shared" si="66"/>
      </c>
      <c r="CI24" s="48">
        <f t="shared" si="67"/>
      </c>
      <c r="CJ24" s="49">
        <f t="shared" si="68"/>
      </c>
      <c r="CK24" s="47">
        <f t="shared" si="69"/>
      </c>
      <c r="CL24" s="48">
        <f t="shared" si="70"/>
      </c>
      <c r="CM24" s="48">
        <f t="shared" si="71"/>
      </c>
      <c r="CN24" s="49">
        <f t="shared" si="72"/>
        <v>3</v>
      </c>
      <c r="CO24" s="47">
        <f t="shared" si="73"/>
      </c>
      <c r="CP24" s="48">
        <f t="shared" si="74"/>
      </c>
      <c r="CQ24" s="48">
        <f t="shared" si="75"/>
      </c>
      <c r="CR24" s="49">
        <f t="shared" si="76"/>
      </c>
      <c r="CS24" s="47">
        <f t="shared" si="77"/>
      </c>
      <c r="CT24" s="48">
        <f t="shared" si="78"/>
      </c>
      <c r="CU24" s="48">
        <f t="shared" si="79"/>
        <v>0</v>
      </c>
      <c r="CV24" s="49">
        <f t="shared" si="80"/>
      </c>
    </row>
    <row r="25" spans="2:100" ht="27" customHeight="1">
      <c r="B25" s="253">
        <v>8</v>
      </c>
      <c r="C25" s="254">
        <f t="shared" si="81"/>
        <v>930.4479166666664</v>
      </c>
      <c r="D25" s="255" t="s">
        <v>105</v>
      </c>
      <c r="E25" s="256" t="str">
        <f>VLOOKUP(D25,Equipes!$C$6:$D$25,2,FALSE)</f>
        <v>COS VILLERS</v>
      </c>
      <c r="F25" s="257">
        <v>1</v>
      </c>
      <c r="G25" s="258" t="s">
        <v>4</v>
      </c>
      <c r="H25" s="259">
        <v>1</v>
      </c>
      <c r="I25" s="260" t="s">
        <v>102</v>
      </c>
      <c r="J25" s="261" t="str">
        <f>VLOOKUP(I25,Equipes!$C$6:$D$25,2,FALSE)</f>
        <v>G.S.N.M. 2</v>
      </c>
      <c r="K25" s="253">
        <v>8</v>
      </c>
      <c r="L25" s="262">
        <f t="shared" si="1"/>
        <v>930.4479166666664</v>
      </c>
      <c r="M25" s="255" t="s">
        <v>110</v>
      </c>
      <c r="N25" s="263" t="str">
        <f>VLOOKUP(M25,Equipes!$C$6:$D$25,2,FALSE)</f>
        <v>ES LANEUVEUVILLE</v>
      </c>
      <c r="O25" s="257">
        <v>0</v>
      </c>
      <c r="P25" s="258" t="s">
        <v>4</v>
      </c>
      <c r="Q25" s="259">
        <v>1</v>
      </c>
      <c r="R25" s="260" t="s">
        <v>107</v>
      </c>
      <c r="S25" s="261" t="str">
        <f>VLOOKUP(R25,Equipes!$C$6:$D$25,2,FALSE)</f>
        <v>NANCY HAUSSONVILLE</v>
      </c>
      <c r="U25" s="47">
        <f t="shared" si="2"/>
      </c>
      <c r="V25" s="48">
        <f t="shared" si="3"/>
      </c>
      <c r="W25" s="48">
        <f t="shared" si="4"/>
      </c>
      <c r="X25" s="48">
        <f t="shared" si="5"/>
      </c>
      <c r="Y25" s="47">
        <f t="shared" si="6"/>
      </c>
      <c r="Z25" s="48">
        <f t="shared" si="7"/>
      </c>
      <c r="AA25" s="48">
        <f t="shared" si="8"/>
      </c>
      <c r="AB25" s="48">
        <f t="shared" si="9"/>
      </c>
      <c r="AC25" s="47">
        <f t="shared" si="10"/>
      </c>
      <c r="AD25" s="48">
        <f t="shared" si="11"/>
      </c>
      <c r="AE25" s="48">
        <f t="shared" si="12"/>
      </c>
      <c r="AF25" s="48">
        <f t="shared" si="13"/>
      </c>
      <c r="AG25" s="47">
        <f t="shared" si="0"/>
      </c>
      <c r="AH25" s="48">
        <f t="shared" si="14"/>
      </c>
      <c r="AI25" s="48">
        <f t="shared" si="15"/>
      </c>
      <c r="AJ25" s="48">
        <f t="shared" si="16"/>
      </c>
      <c r="AK25" s="47">
        <f t="shared" si="17"/>
      </c>
      <c r="AL25" s="48">
        <f t="shared" si="18"/>
      </c>
      <c r="AM25" s="48">
        <f t="shared" si="19"/>
      </c>
      <c r="AN25" s="48">
        <f t="shared" si="20"/>
      </c>
      <c r="AO25" s="47">
        <f t="shared" si="21"/>
      </c>
      <c r="AP25" s="48">
        <f t="shared" si="22"/>
      </c>
      <c r="AQ25" s="48">
        <f t="shared" si="23"/>
      </c>
      <c r="AR25" s="48">
        <f t="shared" si="24"/>
      </c>
      <c r="AS25" s="47">
        <f t="shared" si="25"/>
      </c>
      <c r="AT25" s="48">
        <f t="shared" si="26"/>
      </c>
      <c r="AU25" s="48">
        <f t="shared" si="27"/>
      </c>
      <c r="AV25" s="48">
        <f t="shared" si="28"/>
      </c>
      <c r="AW25" s="47">
        <f t="shared" si="29"/>
      </c>
      <c r="AX25" s="48">
        <f t="shared" si="30"/>
      </c>
      <c r="AY25" s="48">
        <f t="shared" si="31"/>
      </c>
      <c r="AZ25" s="48">
        <f t="shared" si="32"/>
      </c>
      <c r="BA25" s="47">
        <f t="shared" si="33"/>
      </c>
      <c r="BB25" s="48">
        <f t="shared" si="34"/>
      </c>
      <c r="BC25" s="48">
        <f t="shared" si="35"/>
      </c>
      <c r="BD25" s="48">
        <f t="shared" si="36"/>
      </c>
      <c r="BE25" s="47">
        <f t="shared" si="37"/>
      </c>
      <c r="BF25" s="48">
        <f t="shared" si="38"/>
      </c>
      <c r="BG25" s="48">
        <f t="shared" si="39"/>
      </c>
      <c r="BH25" s="48">
        <f t="shared" si="40"/>
      </c>
      <c r="BI25" s="47">
        <f t="shared" si="41"/>
      </c>
      <c r="BJ25" s="48">
        <f t="shared" si="42"/>
        <v>1</v>
      </c>
      <c r="BK25" s="48">
        <f t="shared" si="43"/>
      </c>
      <c r="BL25" s="48">
        <f t="shared" si="44"/>
      </c>
      <c r="BM25" s="47">
        <f t="shared" si="45"/>
      </c>
      <c r="BN25" s="48">
        <f t="shared" si="46"/>
      </c>
      <c r="BO25" s="48">
        <f t="shared" si="47"/>
      </c>
      <c r="BP25" s="48">
        <f t="shared" si="48"/>
      </c>
      <c r="BQ25" s="47">
        <f t="shared" si="49"/>
      </c>
      <c r="BR25" s="48">
        <f t="shared" si="50"/>
      </c>
      <c r="BS25" s="48">
        <f t="shared" si="51"/>
      </c>
      <c r="BT25" s="48">
        <f t="shared" si="52"/>
      </c>
      <c r="BU25" s="47">
        <f t="shared" si="53"/>
        <v>1</v>
      </c>
      <c r="BV25" s="48">
        <f t="shared" si="54"/>
      </c>
      <c r="BW25" s="48">
        <f t="shared" si="55"/>
      </c>
      <c r="BX25" s="48">
        <f t="shared" si="56"/>
      </c>
      <c r="BY25" s="47">
        <f t="shared" si="57"/>
      </c>
      <c r="BZ25" s="48">
        <f t="shared" si="58"/>
      </c>
      <c r="CA25" s="48">
        <f t="shared" si="59"/>
      </c>
      <c r="CB25" s="48">
        <f t="shared" si="60"/>
      </c>
      <c r="CC25" s="47">
        <f t="shared" si="61"/>
      </c>
      <c r="CD25" s="48">
        <f t="shared" si="62"/>
      </c>
      <c r="CE25" s="48">
        <f t="shared" si="63"/>
      </c>
      <c r="CF25" s="49">
        <f t="shared" si="64"/>
        <v>3</v>
      </c>
      <c r="CG25" s="47">
        <f t="shared" si="65"/>
      </c>
      <c r="CH25" s="48">
        <f t="shared" si="66"/>
      </c>
      <c r="CI25" s="48">
        <f t="shared" si="67"/>
      </c>
      <c r="CJ25" s="49">
        <f t="shared" si="68"/>
      </c>
      <c r="CK25" s="47">
        <f t="shared" si="69"/>
      </c>
      <c r="CL25" s="48">
        <f t="shared" si="70"/>
      </c>
      <c r="CM25" s="48">
        <f t="shared" si="71"/>
      </c>
      <c r="CN25" s="49">
        <f t="shared" si="72"/>
      </c>
      <c r="CO25" s="47">
        <f t="shared" si="73"/>
      </c>
      <c r="CP25" s="48">
        <f t="shared" si="74"/>
      </c>
      <c r="CQ25" s="48">
        <f t="shared" si="75"/>
        <v>0</v>
      </c>
      <c r="CR25" s="49">
        <f t="shared" si="76"/>
      </c>
      <c r="CS25" s="47">
        <f t="shared" si="77"/>
      </c>
      <c r="CT25" s="48">
        <f t="shared" si="78"/>
      </c>
      <c r="CU25" s="48">
        <f t="shared" si="79"/>
      </c>
      <c r="CV25" s="49">
        <f t="shared" si="80"/>
      </c>
    </row>
    <row r="26" spans="2:100" ht="27" customHeight="1">
      <c r="B26" s="253">
        <v>9</v>
      </c>
      <c r="C26" s="254">
        <f t="shared" si="81"/>
        <v>930.458333333333</v>
      </c>
      <c r="D26" s="255" t="s">
        <v>103</v>
      </c>
      <c r="E26" s="256" t="str">
        <f>VLOOKUP(D26,Equipes!$C$6:$D$25,2,FALSE)</f>
        <v>CSO BLENOD</v>
      </c>
      <c r="F26" s="257">
        <v>1</v>
      </c>
      <c r="G26" s="258" t="s">
        <v>4</v>
      </c>
      <c r="H26" s="259">
        <v>2</v>
      </c>
      <c r="I26" s="260" t="s">
        <v>106</v>
      </c>
      <c r="J26" s="261" t="str">
        <f>VLOOKUP(I26,Equipes!$C$6:$D$25,2,FALSE)</f>
        <v>ROUSSY ZOOFFTGEN</v>
      </c>
      <c r="K26" s="253">
        <v>9</v>
      </c>
      <c r="L26" s="262">
        <f t="shared" si="1"/>
        <v>930.458333333333</v>
      </c>
      <c r="M26" s="255" t="s">
        <v>108</v>
      </c>
      <c r="N26" s="263" t="str">
        <f>VLOOKUP(M26,Equipes!$C$6:$D$25,2,FALSE)</f>
        <v>HETTANGE GRANDE</v>
      </c>
      <c r="O26" s="257">
        <v>0</v>
      </c>
      <c r="P26" s="258" t="s">
        <v>4</v>
      </c>
      <c r="Q26" s="259">
        <v>0</v>
      </c>
      <c r="R26" s="260" t="s">
        <v>111</v>
      </c>
      <c r="S26" s="261" t="str">
        <f>VLOOKUP(R26,Equipes!$C$6:$D$25,2,FALSE)</f>
        <v>FC NEUFCHATEAU</v>
      </c>
      <c r="U26" s="47">
        <f t="shared" si="2"/>
      </c>
      <c r="V26" s="48">
        <f t="shared" si="3"/>
      </c>
      <c r="W26" s="48">
        <f t="shared" si="4"/>
      </c>
      <c r="X26" s="48">
        <f t="shared" si="5"/>
      </c>
      <c r="Y26" s="47">
        <f t="shared" si="6"/>
      </c>
      <c r="Z26" s="48">
        <f t="shared" si="7"/>
      </c>
      <c r="AA26" s="48">
        <f t="shared" si="8"/>
      </c>
      <c r="AB26" s="48">
        <f t="shared" si="9"/>
      </c>
      <c r="AC26" s="47">
        <f t="shared" si="10"/>
      </c>
      <c r="AD26" s="48">
        <f t="shared" si="11"/>
      </c>
      <c r="AE26" s="48">
        <f t="shared" si="12"/>
      </c>
      <c r="AF26" s="48">
        <f t="shared" si="13"/>
      </c>
      <c r="AG26" s="47">
        <f t="shared" si="0"/>
      </c>
      <c r="AH26" s="48">
        <f t="shared" si="14"/>
      </c>
      <c r="AI26" s="48">
        <f t="shared" si="15"/>
      </c>
      <c r="AJ26" s="48">
        <f t="shared" si="16"/>
      </c>
      <c r="AK26" s="47">
        <f t="shared" si="17"/>
      </c>
      <c r="AL26" s="48">
        <f t="shared" si="18"/>
      </c>
      <c r="AM26" s="48">
        <f t="shared" si="19"/>
      </c>
      <c r="AN26" s="48">
        <f t="shared" si="20"/>
      </c>
      <c r="AO26" s="47">
        <f t="shared" si="21"/>
      </c>
      <c r="AP26" s="48">
        <f t="shared" si="22"/>
      </c>
      <c r="AQ26" s="48">
        <f t="shared" si="23"/>
      </c>
      <c r="AR26" s="48">
        <f t="shared" si="24"/>
      </c>
      <c r="AS26" s="47">
        <f t="shared" si="25"/>
      </c>
      <c r="AT26" s="48">
        <f t="shared" si="26"/>
      </c>
      <c r="AU26" s="48">
        <f t="shared" si="27"/>
      </c>
      <c r="AV26" s="48">
        <f t="shared" si="28"/>
      </c>
      <c r="AW26" s="47">
        <f t="shared" si="29"/>
      </c>
      <c r="AX26" s="48">
        <f t="shared" si="30"/>
      </c>
      <c r="AY26" s="48">
        <f t="shared" si="31"/>
      </c>
      <c r="AZ26" s="48">
        <f t="shared" si="32"/>
      </c>
      <c r="BA26" s="47">
        <f t="shared" si="33"/>
      </c>
      <c r="BB26" s="48">
        <f t="shared" si="34"/>
      </c>
      <c r="BC26" s="48">
        <f t="shared" si="35"/>
      </c>
      <c r="BD26" s="48">
        <f t="shared" si="36"/>
      </c>
      <c r="BE26" s="47">
        <f t="shared" si="37"/>
      </c>
      <c r="BF26" s="48">
        <f t="shared" si="38"/>
      </c>
      <c r="BG26" s="48">
        <f t="shared" si="39"/>
      </c>
      <c r="BH26" s="48">
        <f t="shared" si="40"/>
      </c>
      <c r="BI26" s="47">
        <f t="shared" si="41"/>
      </c>
      <c r="BJ26" s="48">
        <f t="shared" si="42"/>
      </c>
      <c r="BK26" s="48">
        <f t="shared" si="43"/>
      </c>
      <c r="BL26" s="48">
        <f t="shared" si="44"/>
      </c>
      <c r="BM26" s="47">
        <f t="shared" si="45"/>
        <v>0</v>
      </c>
      <c r="BN26" s="48">
        <f t="shared" si="46"/>
      </c>
      <c r="BO26" s="48">
        <f t="shared" si="47"/>
      </c>
      <c r="BP26" s="48">
        <f t="shared" si="48"/>
      </c>
      <c r="BQ26" s="47">
        <f t="shared" si="49"/>
      </c>
      <c r="BR26" s="48">
        <f t="shared" si="50"/>
      </c>
      <c r="BS26" s="48">
        <f t="shared" si="51"/>
      </c>
      <c r="BT26" s="48">
        <f t="shared" si="52"/>
      </c>
      <c r="BU26" s="47">
        <f t="shared" si="53"/>
      </c>
      <c r="BV26" s="48">
        <f t="shared" si="54"/>
      </c>
      <c r="BW26" s="48">
        <f t="shared" si="55"/>
      </c>
      <c r="BX26" s="48">
        <f t="shared" si="56"/>
      </c>
      <c r="BY26" s="47">
        <f t="shared" si="57"/>
      </c>
      <c r="BZ26" s="48">
        <f t="shared" si="58"/>
        <v>3</v>
      </c>
      <c r="CA26" s="48">
        <f t="shared" si="59"/>
      </c>
      <c r="CB26" s="48">
        <f t="shared" si="60"/>
      </c>
      <c r="CC26" s="47">
        <f t="shared" si="61"/>
      </c>
      <c r="CD26" s="48">
        <f t="shared" si="62"/>
      </c>
      <c r="CE26" s="48">
        <f t="shared" si="63"/>
      </c>
      <c r="CF26" s="49">
        <f t="shared" si="64"/>
      </c>
      <c r="CG26" s="47">
        <f t="shared" si="65"/>
      </c>
      <c r="CH26" s="48">
        <f t="shared" si="66"/>
      </c>
      <c r="CI26" s="48">
        <f t="shared" si="67"/>
        <v>1</v>
      </c>
      <c r="CJ26" s="49">
        <f t="shared" si="68"/>
      </c>
      <c r="CK26" s="47">
        <f t="shared" si="69"/>
      </c>
      <c r="CL26" s="48">
        <f t="shared" si="70"/>
      </c>
      <c r="CM26" s="48">
        <f t="shared" si="71"/>
      </c>
      <c r="CN26" s="49">
        <f t="shared" si="72"/>
      </c>
      <c r="CO26" s="47">
        <f t="shared" si="73"/>
      </c>
      <c r="CP26" s="48">
        <f t="shared" si="74"/>
      </c>
      <c r="CQ26" s="48">
        <f t="shared" si="75"/>
      </c>
      <c r="CR26" s="49">
        <f t="shared" si="76"/>
      </c>
      <c r="CS26" s="47">
        <f t="shared" si="77"/>
      </c>
      <c r="CT26" s="48">
        <f t="shared" si="78"/>
      </c>
      <c r="CU26" s="48">
        <f t="shared" si="79"/>
      </c>
      <c r="CV26" s="49">
        <f t="shared" si="80"/>
        <v>1</v>
      </c>
    </row>
    <row r="27" spans="2:100" ht="27" customHeight="1" thickBot="1">
      <c r="B27" s="266">
        <v>10</v>
      </c>
      <c r="C27" s="267">
        <f t="shared" si="81"/>
        <v>930.4687499999997</v>
      </c>
      <c r="D27" s="268" t="s">
        <v>104</v>
      </c>
      <c r="E27" s="269" t="str">
        <f>VLOOKUP(D27,Equipes!$C$6:$D$25,2,FALSE)</f>
        <v>AS STE MARIE AUX CHENES</v>
      </c>
      <c r="F27" s="270">
        <v>2</v>
      </c>
      <c r="G27" s="271" t="s">
        <v>4</v>
      </c>
      <c r="H27" s="272">
        <v>0</v>
      </c>
      <c r="I27" s="273" t="s">
        <v>105</v>
      </c>
      <c r="J27" s="274" t="str">
        <f>VLOOKUP(I27,Equipes!$C$6:$D$25,2,FALSE)</f>
        <v>COS VILLERS</v>
      </c>
      <c r="K27" s="266">
        <v>10</v>
      </c>
      <c r="L27" s="275">
        <f t="shared" si="1"/>
        <v>930.4687499999997</v>
      </c>
      <c r="M27" s="268" t="s">
        <v>109</v>
      </c>
      <c r="N27" s="276" t="str">
        <f>VLOOKUP(M27,Equipes!$C$6:$D$25,2,FALSE)</f>
        <v>ES PONT A MOUSSON</v>
      </c>
      <c r="O27" s="270">
        <v>0</v>
      </c>
      <c r="P27" s="271" t="s">
        <v>4</v>
      </c>
      <c r="Q27" s="272">
        <v>4</v>
      </c>
      <c r="R27" s="273" t="s">
        <v>110</v>
      </c>
      <c r="S27" s="274" t="str">
        <f>VLOOKUP(R27,Equipes!$C$6:$D$25,2,FALSE)</f>
        <v>ES LANEUVEUVILLE</v>
      </c>
      <c r="U27" s="47">
        <f t="shared" si="2"/>
      </c>
      <c r="V27" s="48">
        <f t="shared" si="3"/>
      </c>
      <c r="W27" s="48">
        <f t="shared" si="4"/>
      </c>
      <c r="X27" s="48">
        <f t="shared" si="5"/>
      </c>
      <c r="Y27" s="47">
        <f t="shared" si="6"/>
      </c>
      <c r="Z27" s="48">
        <f t="shared" si="7"/>
      </c>
      <c r="AA27" s="48">
        <f t="shared" si="8"/>
      </c>
      <c r="AB27" s="48">
        <f t="shared" si="9"/>
      </c>
      <c r="AC27" s="47">
        <f t="shared" si="10"/>
      </c>
      <c r="AD27" s="48">
        <f t="shared" si="11"/>
      </c>
      <c r="AE27" s="48">
        <f t="shared" si="12"/>
      </c>
      <c r="AF27" s="48">
        <f t="shared" si="13"/>
      </c>
      <c r="AG27" s="47">
        <f t="shared" si="0"/>
      </c>
      <c r="AH27" s="48">
        <f t="shared" si="14"/>
      </c>
      <c r="AI27" s="48">
        <f t="shared" si="15"/>
      </c>
      <c r="AJ27" s="48">
        <f t="shared" si="16"/>
      </c>
      <c r="AK27" s="47">
        <f t="shared" si="17"/>
      </c>
      <c r="AL27" s="48">
        <f t="shared" si="18"/>
      </c>
      <c r="AM27" s="48">
        <f t="shared" si="19"/>
      </c>
      <c r="AN27" s="48">
        <f t="shared" si="20"/>
      </c>
      <c r="AO27" s="47">
        <f t="shared" si="21"/>
      </c>
      <c r="AP27" s="48">
        <f t="shared" si="22"/>
      </c>
      <c r="AQ27" s="48">
        <f t="shared" si="23"/>
      </c>
      <c r="AR27" s="48">
        <f t="shared" si="24"/>
      </c>
      <c r="AS27" s="47">
        <f t="shared" si="25"/>
      </c>
      <c r="AT27" s="48">
        <f t="shared" si="26"/>
      </c>
      <c r="AU27" s="48">
        <f t="shared" si="27"/>
      </c>
      <c r="AV27" s="48">
        <f t="shared" si="28"/>
      </c>
      <c r="AW27" s="47">
        <f t="shared" si="29"/>
      </c>
      <c r="AX27" s="48">
        <f t="shared" si="30"/>
      </c>
      <c r="AY27" s="48">
        <f t="shared" si="31"/>
      </c>
      <c r="AZ27" s="48">
        <f t="shared" si="32"/>
      </c>
      <c r="BA27" s="47">
        <f t="shared" si="33"/>
      </c>
      <c r="BB27" s="48">
        <f t="shared" si="34"/>
      </c>
      <c r="BC27" s="48">
        <f t="shared" si="35"/>
      </c>
      <c r="BD27" s="48">
        <f t="shared" si="36"/>
      </c>
      <c r="BE27" s="47">
        <f t="shared" si="37"/>
      </c>
      <c r="BF27" s="48">
        <f t="shared" si="38"/>
      </c>
      <c r="BG27" s="48">
        <f t="shared" si="39"/>
      </c>
      <c r="BH27" s="48">
        <f t="shared" si="40"/>
      </c>
      <c r="BI27" s="47">
        <f t="shared" si="41"/>
      </c>
      <c r="BJ27" s="48">
        <f t="shared" si="42"/>
      </c>
      <c r="BK27" s="48">
        <f t="shared" si="43"/>
      </c>
      <c r="BL27" s="48">
        <f t="shared" si="44"/>
      </c>
      <c r="BM27" s="47">
        <f t="shared" si="45"/>
      </c>
      <c r="BN27" s="48">
        <f t="shared" si="46"/>
      </c>
      <c r="BO27" s="48">
        <f t="shared" si="47"/>
      </c>
      <c r="BP27" s="48">
        <f t="shared" si="48"/>
      </c>
      <c r="BQ27" s="47">
        <f t="shared" si="49"/>
        <v>3</v>
      </c>
      <c r="BR27" s="48">
        <f t="shared" si="50"/>
      </c>
      <c r="BS27" s="48">
        <f t="shared" si="51"/>
      </c>
      <c r="BT27" s="48">
        <f t="shared" si="52"/>
      </c>
      <c r="BU27" s="47">
        <f t="shared" si="53"/>
      </c>
      <c r="BV27" s="48">
        <f t="shared" si="54"/>
        <v>0</v>
      </c>
      <c r="BW27" s="48">
        <f t="shared" si="55"/>
      </c>
      <c r="BX27" s="48">
        <f t="shared" si="56"/>
      </c>
      <c r="BY27" s="47">
        <f t="shared" si="57"/>
      </c>
      <c r="BZ27" s="48">
        <f t="shared" si="58"/>
      </c>
      <c r="CA27" s="48">
        <f t="shared" si="59"/>
      </c>
      <c r="CB27" s="48">
        <f t="shared" si="60"/>
      </c>
      <c r="CC27" s="47">
        <f t="shared" si="61"/>
      </c>
      <c r="CD27" s="48">
        <f t="shared" si="62"/>
      </c>
      <c r="CE27" s="48">
        <f t="shared" si="63"/>
      </c>
      <c r="CF27" s="49">
        <f t="shared" si="64"/>
      </c>
      <c r="CG27" s="47">
        <f t="shared" si="65"/>
      </c>
      <c r="CH27" s="48">
        <f t="shared" si="66"/>
      </c>
      <c r="CI27" s="48">
        <f t="shared" si="67"/>
      </c>
      <c r="CJ27" s="49">
        <f t="shared" si="68"/>
      </c>
      <c r="CK27" s="47">
        <f t="shared" si="69"/>
      </c>
      <c r="CL27" s="48">
        <f t="shared" si="70"/>
      </c>
      <c r="CM27" s="48">
        <f t="shared" si="71"/>
        <v>0</v>
      </c>
      <c r="CN27" s="49">
        <f t="shared" si="72"/>
      </c>
      <c r="CO27" s="47">
        <f t="shared" si="73"/>
      </c>
      <c r="CP27" s="48">
        <f t="shared" si="74"/>
      </c>
      <c r="CQ27" s="48">
        <f t="shared" si="75"/>
      </c>
      <c r="CR27" s="49">
        <f t="shared" si="76"/>
        <v>3</v>
      </c>
      <c r="CS27" s="47">
        <f t="shared" si="77"/>
      </c>
      <c r="CT27" s="48">
        <f t="shared" si="78"/>
      </c>
      <c r="CU27" s="48">
        <f t="shared" si="79"/>
      </c>
      <c r="CV27" s="49">
        <f t="shared" si="80"/>
      </c>
    </row>
    <row r="28" spans="2:100" ht="27" customHeight="1" thickBot="1">
      <c r="B28" s="243"/>
      <c r="C28" s="244" t="s">
        <v>3</v>
      </c>
      <c r="D28" s="309" t="s">
        <v>58</v>
      </c>
      <c r="E28" s="310"/>
      <c r="F28" s="310"/>
      <c r="G28" s="310"/>
      <c r="H28" s="310"/>
      <c r="I28" s="310"/>
      <c r="J28" s="311"/>
      <c r="K28" s="243"/>
      <c r="L28" s="245" t="s">
        <v>3</v>
      </c>
      <c r="M28" s="309" t="s">
        <v>59</v>
      </c>
      <c r="N28" s="310"/>
      <c r="O28" s="310"/>
      <c r="P28" s="310"/>
      <c r="Q28" s="310"/>
      <c r="R28" s="310"/>
      <c r="S28" s="311"/>
      <c r="U28" s="47"/>
      <c r="V28" s="48"/>
      <c r="W28" s="48"/>
      <c r="X28" s="48"/>
      <c r="Y28" s="47"/>
      <c r="Z28" s="48"/>
      <c r="AA28" s="48"/>
      <c r="AB28" s="48"/>
      <c r="AC28" s="47"/>
      <c r="AD28" s="48"/>
      <c r="AE28" s="48"/>
      <c r="AF28" s="48"/>
      <c r="AG28" s="47"/>
      <c r="AH28" s="48"/>
      <c r="AI28" s="48"/>
      <c r="AJ28" s="48"/>
      <c r="AK28" s="47"/>
      <c r="AL28" s="48"/>
      <c r="AM28" s="48"/>
      <c r="AN28" s="48"/>
      <c r="AO28" s="47"/>
      <c r="AP28" s="48"/>
      <c r="AQ28" s="48"/>
      <c r="AR28" s="48"/>
      <c r="AS28" s="47"/>
      <c r="AT28" s="48"/>
      <c r="AU28" s="48"/>
      <c r="AV28" s="48"/>
      <c r="AW28" s="47"/>
      <c r="AX28" s="48"/>
      <c r="AY28" s="48"/>
      <c r="AZ28" s="48"/>
      <c r="BA28" s="47"/>
      <c r="BB28" s="48"/>
      <c r="BC28" s="48"/>
      <c r="BD28" s="48"/>
      <c r="BE28" s="47"/>
      <c r="BF28" s="48"/>
      <c r="BG28" s="48"/>
      <c r="BH28" s="48"/>
      <c r="BI28" s="47"/>
      <c r="BJ28" s="48"/>
      <c r="BK28" s="48"/>
      <c r="BL28" s="48"/>
      <c r="BM28" s="47"/>
      <c r="BN28" s="48"/>
      <c r="BO28" s="48"/>
      <c r="BP28" s="48"/>
      <c r="BQ28" s="47"/>
      <c r="BR28" s="48"/>
      <c r="BS28" s="48"/>
      <c r="BT28" s="48"/>
      <c r="BU28" s="47"/>
      <c r="BV28" s="48"/>
      <c r="BW28" s="48"/>
      <c r="BX28" s="48"/>
      <c r="BY28" s="47"/>
      <c r="BZ28" s="48"/>
      <c r="CA28" s="48"/>
      <c r="CB28" s="48"/>
      <c r="CC28" s="47"/>
      <c r="CD28" s="48"/>
      <c r="CE28" s="48"/>
      <c r="CF28" s="49"/>
      <c r="CG28" s="47"/>
      <c r="CH28" s="48"/>
      <c r="CI28" s="48"/>
      <c r="CJ28" s="49"/>
      <c r="CK28" s="47"/>
      <c r="CL28" s="48"/>
      <c r="CM28" s="48"/>
      <c r="CN28" s="49"/>
      <c r="CO28" s="47"/>
      <c r="CP28" s="48"/>
      <c r="CQ28" s="48"/>
      <c r="CR28" s="49"/>
      <c r="CS28" s="47"/>
      <c r="CT28" s="48"/>
      <c r="CU28" s="48"/>
      <c r="CV28" s="49"/>
    </row>
    <row r="29" spans="1:100" ht="27" customHeight="1">
      <c r="A29" s="41">
        <v>0.010416666666666666</v>
      </c>
      <c r="B29" s="246">
        <v>1</v>
      </c>
      <c r="C29" s="198">
        <f>C18</f>
        <v>930.375</v>
      </c>
      <c r="D29" s="199" t="s">
        <v>102</v>
      </c>
      <c r="E29" s="247" t="str">
        <f>VLOOKUP(D29,Equipes!$C$6:$D$25,2,FALSE)</f>
        <v>G.S.N.M. 2</v>
      </c>
      <c r="F29" s="201">
        <v>1</v>
      </c>
      <c r="G29" s="248" t="s">
        <v>4</v>
      </c>
      <c r="H29" s="203">
        <v>2</v>
      </c>
      <c r="I29" s="249" t="s">
        <v>104</v>
      </c>
      <c r="J29" s="250" t="str">
        <f>VLOOKUP(I29,Equipes!$C$6:$D$25,2,FALSE)</f>
        <v>AS STE MARIE AUX CHENES</v>
      </c>
      <c r="K29" s="246">
        <v>1</v>
      </c>
      <c r="L29" s="205">
        <f>C29</f>
        <v>930.375</v>
      </c>
      <c r="M29" s="199" t="s">
        <v>107</v>
      </c>
      <c r="N29" s="251" t="str">
        <f>VLOOKUP(M29,Equipes!$C$6:$D$25,2,FALSE)</f>
        <v>NANCY HAUSSONVILLE</v>
      </c>
      <c r="O29" s="252">
        <v>0</v>
      </c>
      <c r="P29" s="248" t="s">
        <v>4</v>
      </c>
      <c r="Q29" s="203">
        <v>0</v>
      </c>
      <c r="R29" s="249" t="s">
        <v>109</v>
      </c>
      <c r="S29" s="250" t="str">
        <f>VLOOKUP(R29,Equipes!$C$6:$D$25,2,FALSE)</f>
        <v>ES PONT A MOUSSON</v>
      </c>
      <c r="U29" s="47">
        <f t="shared" si="2"/>
      </c>
      <c r="V29" s="48">
        <f t="shared" si="3"/>
      </c>
      <c r="W29" s="48">
        <f t="shared" si="4"/>
      </c>
      <c r="X29" s="48">
        <f t="shared" si="5"/>
      </c>
      <c r="Y29" s="47">
        <f t="shared" si="6"/>
      </c>
      <c r="Z29" s="48">
        <f t="shared" si="7"/>
      </c>
      <c r="AA29" s="48">
        <f t="shared" si="8"/>
      </c>
      <c r="AB29" s="48">
        <f t="shared" si="9"/>
      </c>
      <c r="AC29" s="47">
        <f t="shared" si="10"/>
      </c>
      <c r="AD29" s="48">
        <f t="shared" si="11"/>
      </c>
      <c r="AE29" s="48">
        <f t="shared" si="12"/>
      </c>
      <c r="AF29" s="48">
        <f t="shared" si="13"/>
      </c>
      <c r="AG29" s="47">
        <f aca="true" t="shared" si="82" ref="AG29:AG38">IF($D29=AG$1,IF($F29&lt;&gt;"",IF($F29&gt;$H29,3,IF($F29=$H29,1,0)),""),"")</f>
      </c>
      <c r="AH29" s="48">
        <f t="shared" si="14"/>
      </c>
      <c r="AI29" s="48">
        <f t="shared" si="15"/>
      </c>
      <c r="AJ29" s="48">
        <f t="shared" si="16"/>
      </c>
      <c r="AK29" s="47">
        <f t="shared" si="17"/>
      </c>
      <c r="AL29" s="48">
        <f t="shared" si="18"/>
      </c>
      <c r="AM29" s="48">
        <f t="shared" si="19"/>
      </c>
      <c r="AN29" s="48">
        <f t="shared" si="20"/>
      </c>
      <c r="AO29" s="47">
        <f t="shared" si="21"/>
      </c>
      <c r="AP29" s="48">
        <f t="shared" si="22"/>
      </c>
      <c r="AQ29" s="48">
        <f t="shared" si="23"/>
      </c>
      <c r="AR29" s="48">
        <f t="shared" si="24"/>
      </c>
      <c r="AS29" s="47">
        <f t="shared" si="25"/>
      </c>
      <c r="AT29" s="48">
        <f t="shared" si="26"/>
      </c>
      <c r="AU29" s="48">
        <f t="shared" si="27"/>
      </c>
      <c r="AV29" s="48">
        <f t="shared" si="28"/>
      </c>
      <c r="AW29" s="47">
        <f t="shared" si="29"/>
      </c>
      <c r="AX29" s="48">
        <f t="shared" si="30"/>
      </c>
      <c r="AY29" s="48">
        <f t="shared" si="31"/>
      </c>
      <c r="AZ29" s="48">
        <f t="shared" si="32"/>
      </c>
      <c r="BA29" s="47">
        <f t="shared" si="33"/>
      </c>
      <c r="BB29" s="48">
        <f t="shared" si="34"/>
      </c>
      <c r="BC29" s="48">
        <f t="shared" si="35"/>
      </c>
      <c r="BD29" s="48">
        <f t="shared" si="36"/>
      </c>
      <c r="BE29" s="47">
        <f t="shared" si="37"/>
      </c>
      <c r="BF29" s="48">
        <f t="shared" si="38"/>
      </c>
      <c r="BG29" s="48">
        <f t="shared" si="39"/>
      </c>
      <c r="BH29" s="48">
        <f t="shared" si="40"/>
      </c>
      <c r="BI29" s="47">
        <f t="shared" si="41"/>
        <v>0</v>
      </c>
      <c r="BJ29" s="48">
        <f t="shared" si="42"/>
      </c>
      <c r="BK29" s="48">
        <f t="shared" si="43"/>
      </c>
      <c r="BL29" s="48">
        <f t="shared" si="44"/>
      </c>
      <c r="BM29" s="47">
        <f t="shared" si="45"/>
      </c>
      <c r="BN29" s="48">
        <f t="shared" si="46"/>
      </c>
      <c r="BO29" s="48">
        <f t="shared" si="47"/>
      </c>
      <c r="BP29" s="48">
        <f t="shared" si="48"/>
      </c>
      <c r="BQ29" s="47">
        <f t="shared" si="49"/>
      </c>
      <c r="BR29" s="48">
        <f t="shared" si="50"/>
        <v>3</v>
      </c>
      <c r="BS29" s="48">
        <f t="shared" si="51"/>
      </c>
      <c r="BT29" s="48">
        <f t="shared" si="52"/>
      </c>
      <c r="BU29" s="47">
        <f t="shared" si="53"/>
      </c>
      <c r="BV29" s="48">
        <f t="shared" si="54"/>
      </c>
      <c r="BW29" s="48">
        <f t="shared" si="55"/>
      </c>
      <c r="BX29" s="48">
        <f t="shared" si="56"/>
      </c>
      <c r="BY29" s="47">
        <f t="shared" si="57"/>
      </c>
      <c r="BZ29" s="48">
        <f t="shared" si="58"/>
      </c>
      <c r="CA29" s="48">
        <f t="shared" si="59"/>
      </c>
      <c r="CB29" s="48">
        <f t="shared" si="60"/>
      </c>
      <c r="CC29" s="47">
        <f t="shared" si="61"/>
      </c>
      <c r="CD29" s="48">
        <f t="shared" si="62"/>
      </c>
      <c r="CE29" s="48">
        <f t="shared" si="63"/>
        <v>1</v>
      </c>
      <c r="CF29" s="49">
        <f t="shared" si="64"/>
      </c>
      <c r="CG29" s="47">
        <f t="shared" si="65"/>
      </c>
      <c r="CH29" s="48">
        <f t="shared" si="66"/>
      </c>
      <c r="CI29" s="48">
        <f t="shared" si="67"/>
      </c>
      <c r="CJ29" s="49">
        <f t="shared" si="68"/>
      </c>
      <c r="CK29" s="47">
        <f t="shared" si="69"/>
      </c>
      <c r="CL29" s="48">
        <f t="shared" si="70"/>
      </c>
      <c r="CM29" s="48">
        <f t="shared" si="71"/>
      </c>
      <c r="CN29" s="49">
        <f t="shared" si="72"/>
        <v>1</v>
      </c>
      <c r="CO29" s="47">
        <f t="shared" si="73"/>
      </c>
      <c r="CP29" s="48">
        <f t="shared" si="74"/>
      </c>
      <c r="CQ29" s="48">
        <f t="shared" si="75"/>
      </c>
      <c r="CR29" s="49">
        <f t="shared" si="76"/>
      </c>
      <c r="CS29" s="47">
        <f t="shared" si="77"/>
      </c>
      <c r="CT29" s="48">
        <f t="shared" si="78"/>
      </c>
      <c r="CU29" s="48">
        <f t="shared" si="79"/>
      </c>
      <c r="CV29" s="49">
        <f t="shared" si="80"/>
      </c>
    </row>
    <row r="30" spans="2:100" ht="27" customHeight="1">
      <c r="B30" s="253">
        <v>2</v>
      </c>
      <c r="C30" s="254">
        <f aca="true" t="shared" si="83" ref="C30:C38">C19</f>
        <v>930.3854166666666</v>
      </c>
      <c r="D30" s="255" t="s">
        <v>103</v>
      </c>
      <c r="E30" s="256" t="str">
        <f>VLOOKUP(D30,Equipes!$C$6:$D$25,2,FALSE)</f>
        <v>CSO BLENOD</v>
      </c>
      <c r="F30" s="257">
        <v>2</v>
      </c>
      <c r="G30" s="258" t="s">
        <v>4</v>
      </c>
      <c r="H30" s="259">
        <v>0</v>
      </c>
      <c r="I30" s="260" t="s">
        <v>105</v>
      </c>
      <c r="J30" s="261" t="str">
        <f>VLOOKUP(I30,Equipes!$C$6:$D$25,2,FALSE)</f>
        <v>COS VILLERS</v>
      </c>
      <c r="K30" s="253">
        <v>2</v>
      </c>
      <c r="L30" s="262">
        <f aca="true" t="shared" si="84" ref="L30:L38">C30</f>
        <v>930.3854166666666</v>
      </c>
      <c r="M30" s="255" t="s">
        <v>108</v>
      </c>
      <c r="N30" s="263" t="str">
        <f>VLOOKUP(M30,Equipes!$C$6:$D$25,2,FALSE)</f>
        <v>HETTANGE GRANDE</v>
      </c>
      <c r="O30" s="257">
        <v>1</v>
      </c>
      <c r="P30" s="258" t="s">
        <v>4</v>
      </c>
      <c r="Q30" s="259">
        <v>0</v>
      </c>
      <c r="R30" s="260" t="s">
        <v>110</v>
      </c>
      <c r="S30" s="261" t="str">
        <f>VLOOKUP(R30,Equipes!$C$6:$D$25,2,FALSE)</f>
        <v>ES LANEUVEUVILLE</v>
      </c>
      <c r="U30" s="47">
        <f t="shared" si="2"/>
      </c>
      <c r="V30" s="48">
        <f t="shared" si="3"/>
      </c>
      <c r="W30" s="48">
        <f t="shared" si="4"/>
      </c>
      <c r="X30" s="48">
        <f t="shared" si="5"/>
      </c>
      <c r="Y30" s="47">
        <f t="shared" si="6"/>
      </c>
      <c r="Z30" s="48">
        <f t="shared" si="7"/>
      </c>
      <c r="AA30" s="48">
        <f t="shared" si="8"/>
      </c>
      <c r="AB30" s="48">
        <f t="shared" si="9"/>
      </c>
      <c r="AC30" s="47">
        <f t="shared" si="10"/>
      </c>
      <c r="AD30" s="48">
        <f t="shared" si="11"/>
      </c>
      <c r="AE30" s="48">
        <f t="shared" si="12"/>
      </c>
      <c r="AF30" s="48">
        <f t="shared" si="13"/>
      </c>
      <c r="AG30" s="47">
        <f t="shared" si="82"/>
      </c>
      <c r="AH30" s="48">
        <f t="shared" si="14"/>
      </c>
      <c r="AI30" s="48">
        <f t="shared" si="15"/>
      </c>
      <c r="AJ30" s="48">
        <f t="shared" si="16"/>
      </c>
      <c r="AK30" s="47">
        <f t="shared" si="17"/>
      </c>
      <c r="AL30" s="48">
        <f t="shared" si="18"/>
      </c>
      <c r="AM30" s="48">
        <f t="shared" si="19"/>
      </c>
      <c r="AN30" s="48">
        <f t="shared" si="20"/>
      </c>
      <c r="AO30" s="47">
        <f t="shared" si="21"/>
      </c>
      <c r="AP30" s="48">
        <f t="shared" si="22"/>
      </c>
      <c r="AQ30" s="48">
        <f t="shared" si="23"/>
      </c>
      <c r="AR30" s="48">
        <f t="shared" si="24"/>
      </c>
      <c r="AS30" s="47">
        <f t="shared" si="25"/>
      </c>
      <c r="AT30" s="48">
        <f t="shared" si="26"/>
      </c>
      <c r="AU30" s="48">
        <f t="shared" si="27"/>
      </c>
      <c r="AV30" s="48">
        <f t="shared" si="28"/>
      </c>
      <c r="AW30" s="47">
        <f t="shared" si="29"/>
      </c>
      <c r="AX30" s="48">
        <f t="shared" si="30"/>
      </c>
      <c r="AY30" s="48">
        <f t="shared" si="31"/>
      </c>
      <c r="AZ30" s="48">
        <f t="shared" si="32"/>
      </c>
      <c r="BA30" s="47">
        <f t="shared" si="33"/>
      </c>
      <c r="BB30" s="48">
        <f t="shared" si="34"/>
      </c>
      <c r="BC30" s="48">
        <f t="shared" si="35"/>
      </c>
      <c r="BD30" s="48">
        <f t="shared" si="36"/>
      </c>
      <c r="BE30" s="47">
        <f t="shared" si="37"/>
      </c>
      <c r="BF30" s="48">
        <f t="shared" si="38"/>
      </c>
      <c r="BG30" s="48">
        <f t="shared" si="39"/>
      </c>
      <c r="BH30" s="48">
        <f t="shared" si="40"/>
      </c>
      <c r="BI30" s="47">
        <f t="shared" si="41"/>
      </c>
      <c r="BJ30" s="48">
        <f t="shared" si="42"/>
      </c>
      <c r="BK30" s="48">
        <f t="shared" si="43"/>
      </c>
      <c r="BL30" s="48">
        <f t="shared" si="44"/>
      </c>
      <c r="BM30" s="47">
        <f t="shared" si="45"/>
        <v>3</v>
      </c>
      <c r="BN30" s="48">
        <f t="shared" si="46"/>
      </c>
      <c r="BO30" s="48">
        <f t="shared" si="47"/>
      </c>
      <c r="BP30" s="48">
        <f t="shared" si="48"/>
      </c>
      <c r="BQ30" s="47">
        <f t="shared" si="49"/>
      </c>
      <c r="BR30" s="48">
        <f t="shared" si="50"/>
      </c>
      <c r="BS30" s="48">
        <f t="shared" si="51"/>
      </c>
      <c r="BT30" s="48">
        <f t="shared" si="52"/>
      </c>
      <c r="BU30" s="47">
        <f t="shared" si="53"/>
      </c>
      <c r="BV30" s="48">
        <f t="shared" si="54"/>
        <v>0</v>
      </c>
      <c r="BW30" s="48">
        <f t="shared" si="55"/>
      </c>
      <c r="BX30" s="48">
        <f t="shared" si="56"/>
      </c>
      <c r="BY30" s="47">
        <f t="shared" si="57"/>
      </c>
      <c r="BZ30" s="48">
        <f t="shared" si="58"/>
      </c>
      <c r="CA30" s="48">
        <f t="shared" si="59"/>
      </c>
      <c r="CB30" s="48">
        <f t="shared" si="60"/>
      </c>
      <c r="CC30" s="47">
        <f t="shared" si="61"/>
      </c>
      <c r="CD30" s="48">
        <f t="shared" si="62"/>
      </c>
      <c r="CE30" s="48">
        <f t="shared" si="63"/>
      </c>
      <c r="CF30" s="49">
        <f t="shared" si="64"/>
      </c>
      <c r="CG30" s="47">
        <f t="shared" si="65"/>
      </c>
      <c r="CH30" s="48">
        <f t="shared" si="66"/>
      </c>
      <c r="CI30" s="48">
        <f t="shared" si="67"/>
        <v>3</v>
      </c>
      <c r="CJ30" s="49">
        <f t="shared" si="68"/>
      </c>
      <c r="CK30" s="47">
        <f t="shared" si="69"/>
      </c>
      <c r="CL30" s="48">
        <f t="shared" si="70"/>
      </c>
      <c r="CM30" s="48">
        <f t="shared" si="71"/>
      </c>
      <c r="CN30" s="49">
        <f t="shared" si="72"/>
      </c>
      <c r="CO30" s="47">
        <f t="shared" si="73"/>
      </c>
      <c r="CP30" s="48">
        <f t="shared" si="74"/>
      </c>
      <c r="CQ30" s="48">
        <f t="shared" si="75"/>
      </c>
      <c r="CR30" s="49">
        <f t="shared" si="76"/>
        <v>0</v>
      </c>
      <c r="CS30" s="47">
        <f t="shared" si="77"/>
      </c>
      <c r="CT30" s="48">
        <f t="shared" si="78"/>
      </c>
      <c r="CU30" s="48">
        <f t="shared" si="79"/>
      </c>
      <c r="CV30" s="49">
        <f t="shared" si="80"/>
      </c>
    </row>
    <row r="31" spans="2:100" ht="27" customHeight="1">
      <c r="B31" s="253">
        <v>3</v>
      </c>
      <c r="C31" s="254">
        <f t="shared" si="83"/>
        <v>930.3958333333333</v>
      </c>
      <c r="D31" s="255" t="s">
        <v>102</v>
      </c>
      <c r="E31" s="256" t="str">
        <f>VLOOKUP(D31,Equipes!$C$6:$D$25,2,FALSE)</f>
        <v>G.S.N.M. 2</v>
      </c>
      <c r="F31" s="257">
        <v>0</v>
      </c>
      <c r="G31" s="258" t="s">
        <v>4</v>
      </c>
      <c r="H31" s="259">
        <v>2</v>
      </c>
      <c r="I31" s="260" t="s">
        <v>106</v>
      </c>
      <c r="J31" s="261" t="str">
        <f>VLOOKUP(I31,Equipes!$C$6:$D$25,2,FALSE)</f>
        <v>ROUSSY ZOOFFTGEN</v>
      </c>
      <c r="K31" s="253">
        <v>3</v>
      </c>
      <c r="L31" s="262">
        <f t="shared" si="84"/>
        <v>930.3958333333333</v>
      </c>
      <c r="M31" s="255" t="s">
        <v>107</v>
      </c>
      <c r="N31" s="263" t="str">
        <f>VLOOKUP(M31,Equipes!$C$6:$D$25,2,FALSE)</f>
        <v>NANCY HAUSSONVILLE</v>
      </c>
      <c r="O31" s="257">
        <v>0</v>
      </c>
      <c r="P31" s="258" t="s">
        <v>4</v>
      </c>
      <c r="Q31" s="259">
        <v>2</v>
      </c>
      <c r="R31" s="260" t="s">
        <v>111</v>
      </c>
      <c r="S31" s="261" t="str">
        <f>VLOOKUP(R31,Equipes!$C$6:$D$25,2,FALSE)</f>
        <v>FC NEUFCHATEAU</v>
      </c>
      <c r="U31" s="47">
        <f t="shared" si="2"/>
      </c>
      <c r="V31" s="48">
        <f t="shared" si="3"/>
      </c>
      <c r="W31" s="48">
        <f t="shared" si="4"/>
      </c>
      <c r="X31" s="48">
        <f t="shared" si="5"/>
      </c>
      <c r="Y31" s="47">
        <f t="shared" si="6"/>
      </c>
      <c r="Z31" s="48">
        <f t="shared" si="7"/>
      </c>
      <c r="AA31" s="48">
        <f t="shared" si="8"/>
      </c>
      <c r="AB31" s="48">
        <f t="shared" si="9"/>
      </c>
      <c r="AC31" s="47">
        <f t="shared" si="10"/>
      </c>
      <c r="AD31" s="48">
        <f t="shared" si="11"/>
      </c>
      <c r="AE31" s="48">
        <f t="shared" si="12"/>
      </c>
      <c r="AF31" s="48">
        <f t="shared" si="13"/>
      </c>
      <c r="AG31" s="47">
        <f t="shared" si="82"/>
      </c>
      <c r="AH31" s="48">
        <f t="shared" si="14"/>
      </c>
      <c r="AI31" s="48">
        <f t="shared" si="15"/>
      </c>
      <c r="AJ31" s="48">
        <f t="shared" si="16"/>
      </c>
      <c r="AK31" s="47">
        <f t="shared" si="17"/>
      </c>
      <c r="AL31" s="48">
        <f t="shared" si="18"/>
      </c>
      <c r="AM31" s="48">
        <f t="shared" si="19"/>
      </c>
      <c r="AN31" s="48">
        <f t="shared" si="20"/>
      </c>
      <c r="AO31" s="47">
        <f t="shared" si="21"/>
      </c>
      <c r="AP31" s="48">
        <f t="shared" si="22"/>
      </c>
      <c r="AQ31" s="48">
        <f t="shared" si="23"/>
      </c>
      <c r="AR31" s="48">
        <f t="shared" si="24"/>
      </c>
      <c r="AS31" s="47">
        <f t="shared" si="25"/>
      </c>
      <c r="AT31" s="48">
        <f t="shared" si="26"/>
      </c>
      <c r="AU31" s="48">
        <f t="shared" si="27"/>
      </c>
      <c r="AV31" s="48">
        <f t="shared" si="28"/>
      </c>
      <c r="AW31" s="47">
        <f t="shared" si="29"/>
      </c>
      <c r="AX31" s="48">
        <f t="shared" si="30"/>
      </c>
      <c r="AY31" s="48">
        <f t="shared" si="31"/>
      </c>
      <c r="AZ31" s="48">
        <f t="shared" si="32"/>
      </c>
      <c r="BA31" s="47">
        <f t="shared" si="33"/>
      </c>
      <c r="BB31" s="48">
        <f t="shared" si="34"/>
      </c>
      <c r="BC31" s="48">
        <f t="shared" si="35"/>
      </c>
      <c r="BD31" s="48">
        <f t="shared" si="36"/>
      </c>
      <c r="BE31" s="47">
        <f t="shared" si="37"/>
      </c>
      <c r="BF31" s="48">
        <f t="shared" si="38"/>
      </c>
      <c r="BG31" s="48">
        <f t="shared" si="39"/>
      </c>
      <c r="BH31" s="48">
        <f t="shared" si="40"/>
      </c>
      <c r="BI31" s="47">
        <f t="shared" si="41"/>
        <v>0</v>
      </c>
      <c r="BJ31" s="48">
        <f t="shared" si="42"/>
      </c>
      <c r="BK31" s="48">
        <f t="shared" si="43"/>
      </c>
      <c r="BL31" s="48">
        <f t="shared" si="44"/>
      </c>
      <c r="BM31" s="47">
        <f t="shared" si="45"/>
      </c>
      <c r="BN31" s="48">
        <f t="shared" si="46"/>
      </c>
      <c r="BO31" s="48">
        <f t="shared" si="47"/>
      </c>
      <c r="BP31" s="48">
        <f t="shared" si="48"/>
      </c>
      <c r="BQ31" s="47">
        <f t="shared" si="49"/>
      </c>
      <c r="BR31" s="48">
        <f t="shared" si="50"/>
      </c>
      <c r="BS31" s="48">
        <f t="shared" si="51"/>
      </c>
      <c r="BT31" s="48">
        <f t="shared" si="52"/>
      </c>
      <c r="BU31" s="47">
        <f t="shared" si="53"/>
      </c>
      <c r="BV31" s="48">
        <f t="shared" si="54"/>
      </c>
      <c r="BW31" s="48">
        <f t="shared" si="55"/>
      </c>
      <c r="BX31" s="48">
        <f t="shared" si="56"/>
      </c>
      <c r="BY31" s="47">
        <f t="shared" si="57"/>
      </c>
      <c r="BZ31" s="48">
        <f t="shared" si="58"/>
        <v>3</v>
      </c>
      <c r="CA31" s="48">
        <f t="shared" si="59"/>
      </c>
      <c r="CB31" s="48">
        <f t="shared" si="60"/>
      </c>
      <c r="CC31" s="47">
        <f t="shared" si="61"/>
      </c>
      <c r="CD31" s="48">
        <f t="shared" si="62"/>
      </c>
      <c r="CE31" s="48">
        <f t="shared" si="63"/>
        <v>0</v>
      </c>
      <c r="CF31" s="49">
        <f t="shared" si="64"/>
      </c>
      <c r="CG31" s="47">
        <f t="shared" si="65"/>
      </c>
      <c r="CH31" s="48">
        <f t="shared" si="66"/>
      </c>
      <c r="CI31" s="48">
        <f t="shared" si="67"/>
      </c>
      <c r="CJ31" s="49">
        <f t="shared" si="68"/>
      </c>
      <c r="CK31" s="47">
        <f t="shared" si="69"/>
      </c>
      <c r="CL31" s="48">
        <f t="shared" si="70"/>
      </c>
      <c r="CM31" s="48">
        <f t="shared" si="71"/>
      </c>
      <c r="CN31" s="49">
        <f t="shared" si="72"/>
      </c>
      <c r="CO31" s="47">
        <f t="shared" si="73"/>
      </c>
      <c r="CP31" s="48">
        <f t="shared" si="74"/>
      </c>
      <c r="CQ31" s="48">
        <f t="shared" si="75"/>
      </c>
      <c r="CR31" s="49">
        <f t="shared" si="76"/>
      </c>
      <c r="CS31" s="47">
        <f t="shared" si="77"/>
      </c>
      <c r="CT31" s="48">
        <f t="shared" si="78"/>
      </c>
      <c r="CU31" s="48">
        <f t="shared" si="79"/>
      </c>
      <c r="CV31" s="49">
        <f t="shared" si="80"/>
        <v>3</v>
      </c>
    </row>
    <row r="32" spans="2:100" ht="27" customHeight="1">
      <c r="B32" s="253">
        <v>4</v>
      </c>
      <c r="C32" s="254">
        <f t="shared" si="83"/>
        <v>930.4062499999999</v>
      </c>
      <c r="D32" s="255" t="s">
        <v>104</v>
      </c>
      <c r="E32" s="256" t="str">
        <f>VLOOKUP(D32,Equipes!$C$6:$D$25,2,FALSE)</f>
        <v>AS STE MARIE AUX CHENES</v>
      </c>
      <c r="F32" s="257">
        <v>1</v>
      </c>
      <c r="G32" s="258" t="s">
        <v>4</v>
      </c>
      <c r="H32" s="259">
        <v>5</v>
      </c>
      <c r="I32" s="260" t="s">
        <v>103</v>
      </c>
      <c r="J32" s="261" t="str">
        <f>VLOOKUP(I32,Equipes!$C$6:$D$25,2,FALSE)</f>
        <v>CSO BLENOD</v>
      </c>
      <c r="K32" s="253">
        <v>4</v>
      </c>
      <c r="L32" s="262">
        <f t="shared" si="84"/>
        <v>930.4062499999999</v>
      </c>
      <c r="M32" s="255" t="s">
        <v>109</v>
      </c>
      <c r="N32" s="263" t="str">
        <f>VLOOKUP(M32,Equipes!$C$6:$D$25,2,FALSE)</f>
        <v>ES PONT A MOUSSON</v>
      </c>
      <c r="O32" s="257">
        <v>0</v>
      </c>
      <c r="P32" s="258" t="s">
        <v>4</v>
      </c>
      <c r="Q32" s="259">
        <v>6</v>
      </c>
      <c r="R32" s="260" t="s">
        <v>108</v>
      </c>
      <c r="S32" s="261" t="str">
        <f>VLOOKUP(R32,Equipes!$C$6:$D$25,2,FALSE)</f>
        <v>HETTANGE GRANDE</v>
      </c>
      <c r="U32" s="47">
        <f t="shared" si="2"/>
      </c>
      <c r="V32" s="48">
        <f t="shared" si="3"/>
      </c>
      <c r="W32" s="48">
        <f t="shared" si="4"/>
      </c>
      <c r="X32" s="48">
        <f t="shared" si="5"/>
      </c>
      <c r="Y32" s="47">
        <f t="shared" si="6"/>
      </c>
      <c r="Z32" s="48">
        <f t="shared" si="7"/>
      </c>
      <c r="AA32" s="48">
        <f t="shared" si="8"/>
      </c>
      <c r="AB32" s="48">
        <f t="shared" si="9"/>
      </c>
      <c r="AC32" s="47">
        <f t="shared" si="10"/>
      </c>
      <c r="AD32" s="48">
        <f t="shared" si="11"/>
      </c>
      <c r="AE32" s="48">
        <f t="shared" si="12"/>
      </c>
      <c r="AF32" s="48">
        <f t="shared" si="13"/>
      </c>
      <c r="AG32" s="47">
        <f t="shared" si="82"/>
      </c>
      <c r="AH32" s="48">
        <f t="shared" si="14"/>
      </c>
      <c r="AI32" s="48">
        <f t="shared" si="15"/>
      </c>
      <c r="AJ32" s="48">
        <f t="shared" si="16"/>
      </c>
      <c r="AK32" s="47">
        <f t="shared" si="17"/>
      </c>
      <c r="AL32" s="48">
        <f t="shared" si="18"/>
      </c>
      <c r="AM32" s="48">
        <f t="shared" si="19"/>
      </c>
      <c r="AN32" s="48">
        <f t="shared" si="20"/>
      </c>
      <c r="AO32" s="47">
        <f t="shared" si="21"/>
      </c>
      <c r="AP32" s="48">
        <f t="shared" si="22"/>
      </c>
      <c r="AQ32" s="48">
        <f t="shared" si="23"/>
      </c>
      <c r="AR32" s="48">
        <f t="shared" si="24"/>
      </c>
      <c r="AS32" s="47">
        <f t="shared" si="25"/>
      </c>
      <c r="AT32" s="48">
        <f t="shared" si="26"/>
      </c>
      <c r="AU32" s="48">
        <f t="shared" si="27"/>
      </c>
      <c r="AV32" s="48">
        <f t="shared" si="28"/>
      </c>
      <c r="AW32" s="47">
        <f t="shared" si="29"/>
      </c>
      <c r="AX32" s="48">
        <f t="shared" si="30"/>
      </c>
      <c r="AY32" s="48">
        <f t="shared" si="31"/>
      </c>
      <c r="AZ32" s="48">
        <f t="shared" si="32"/>
      </c>
      <c r="BA32" s="47">
        <f t="shared" si="33"/>
      </c>
      <c r="BB32" s="48">
        <f t="shared" si="34"/>
      </c>
      <c r="BC32" s="48">
        <f t="shared" si="35"/>
      </c>
      <c r="BD32" s="48">
        <f t="shared" si="36"/>
      </c>
      <c r="BE32" s="47">
        <f t="shared" si="37"/>
      </c>
      <c r="BF32" s="48">
        <f t="shared" si="38"/>
      </c>
      <c r="BG32" s="48">
        <f t="shared" si="39"/>
      </c>
      <c r="BH32" s="48">
        <f t="shared" si="40"/>
      </c>
      <c r="BI32" s="47">
        <f t="shared" si="41"/>
      </c>
      <c r="BJ32" s="48">
        <f t="shared" si="42"/>
      </c>
      <c r="BK32" s="48">
        <f t="shared" si="43"/>
      </c>
      <c r="BL32" s="48">
        <f t="shared" si="44"/>
      </c>
      <c r="BM32" s="47">
        <f t="shared" si="45"/>
      </c>
      <c r="BN32" s="48">
        <f t="shared" si="46"/>
        <v>3</v>
      </c>
      <c r="BO32" s="48">
        <f t="shared" si="47"/>
      </c>
      <c r="BP32" s="48">
        <f t="shared" si="48"/>
      </c>
      <c r="BQ32" s="47">
        <f t="shared" si="49"/>
        <v>0</v>
      </c>
      <c r="BR32" s="48">
        <f t="shared" si="50"/>
      </c>
      <c r="BS32" s="48">
        <f t="shared" si="51"/>
      </c>
      <c r="BT32" s="48">
        <f t="shared" si="52"/>
      </c>
      <c r="BU32" s="47">
        <f t="shared" si="53"/>
      </c>
      <c r="BV32" s="48">
        <f t="shared" si="54"/>
      </c>
      <c r="BW32" s="48">
        <f t="shared" si="55"/>
      </c>
      <c r="BX32" s="48">
        <f t="shared" si="56"/>
      </c>
      <c r="BY32" s="47">
        <f t="shared" si="57"/>
      </c>
      <c r="BZ32" s="48">
        <f t="shared" si="58"/>
      </c>
      <c r="CA32" s="48">
        <f t="shared" si="59"/>
      </c>
      <c r="CB32" s="48">
        <f t="shared" si="60"/>
      </c>
      <c r="CC32" s="47">
        <f t="shared" si="61"/>
      </c>
      <c r="CD32" s="48">
        <f t="shared" si="62"/>
      </c>
      <c r="CE32" s="48">
        <f t="shared" si="63"/>
      </c>
      <c r="CF32" s="49">
        <f t="shared" si="64"/>
      </c>
      <c r="CG32" s="47">
        <f t="shared" si="65"/>
      </c>
      <c r="CH32" s="48">
        <f t="shared" si="66"/>
      </c>
      <c r="CI32" s="48">
        <f t="shared" si="67"/>
      </c>
      <c r="CJ32" s="49">
        <f t="shared" si="68"/>
        <v>3</v>
      </c>
      <c r="CK32" s="47">
        <f t="shared" si="69"/>
      </c>
      <c r="CL32" s="48">
        <f t="shared" si="70"/>
      </c>
      <c r="CM32" s="48">
        <f t="shared" si="71"/>
        <v>0</v>
      </c>
      <c r="CN32" s="49">
        <f t="shared" si="72"/>
      </c>
      <c r="CO32" s="47">
        <f t="shared" si="73"/>
      </c>
      <c r="CP32" s="48">
        <f t="shared" si="74"/>
      </c>
      <c r="CQ32" s="48">
        <f t="shared" si="75"/>
      </c>
      <c r="CR32" s="49">
        <f t="shared" si="76"/>
      </c>
      <c r="CS32" s="47">
        <f t="shared" si="77"/>
      </c>
      <c r="CT32" s="48">
        <f t="shared" si="78"/>
      </c>
      <c r="CU32" s="48">
        <f t="shared" si="79"/>
      </c>
      <c r="CV32" s="49">
        <f t="shared" si="80"/>
      </c>
    </row>
    <row r="33" spans="2:100" ht="27" customHeight="1">
      <c r="B33" s="253">
        <v>5</v>
      </c>
      <c r="C33" s="264">
        <f t="shared" si="83"/>
        <v>930.4166666666665</v>
      </c>
      <c r="D33" s="255" t="s">
        <v>105</v>
      </c>
      <c r="E33" s="256" t="str">
        <f>VLOOKUP(D33,Equipes!$C$6:$D$25,2,FALSE)</f>
        <v>COS VILLERS</v>
      </c>
      <c r="F33" s="257">
        <v>3</v>
      </c>
      <c r="G33" s="258" t="s">
        <v>4</v>
      </c>
      <c r="H33" s="259">
        <v>0</v>
      </c>
      <c r="I33" s="260" t="s">
        <v>106</v>
      </c>
      <c r="J33" s="261" t="str">
        <f>VLOOKUP(I33,Equipes!$C$6:$D$25,2,FALSE)</f>
        <v>ROUSSY ZOOFFTGEN</v>
      </c>
      <c r="K33" s="253">
        <v>5</v>
      </c>
      <c r="L33" s="265">
        <f t="shared" si="84"/>
        <v>930.4166666666665</v>
      </c>
      <c r="M33" s="255" t="s">
        <v>110</v>
      </c>
      <c r="N33" s="263" t="str">
        <f>VLOOKUP(M33,Equipes!$C$6:$D$25,2,FALSE)</f>
        <v>ES LANEUVEUVILLE</v>
      </c>
      <c r="O33" s="257">
        <v>1</v>
      </c>
      <c r="P33" s="258" t="s">
        <v>4</v>
      </c>
      <c r="Q33" s="259">
        <v>0</v>
      </c>
      <c r="R33" s="260" t="s">
        <v>111</v>
      </c>
      <c r="S33" s="261" t="str">
        <f>VLOOKUP(R33,Equipes!$C$6:$D$25,2,FALSE)</f>
        <v>FC NEUFCHATEAU</v>
      </c>
      <c r="U33" s="47">
        <f t="shared" si="2"/>
      </c>
      <c r="V33" s="48">
        <f t="shared" si="3"/>
      </c>
      <c r="W33" s="48">
        <f t="shared" si="4"/>
      </c>
      <c r="X33" s="48">
        <f t="shared" si="5"/>
      </c>
      <c r="Y33" s="47">
        <f t="shared" si="6"/>
      </c>
      <c r="Z33" s="48">
        <f t="shared" si="7"/>
      </c>
      <c r="AA33" s="48">
        <f t="shared" si="8"/>
      </c>
      <c r="AB33" s="48">
        <f t="shared" si="9"/>
      </c>
      <c r="AC33" s="47">
        <f t="shared" si="10"/>
      </c>
      <c r="AD33" s="48">
        <f t="shared" si="11"/>
      </c>
      <c r="AE33" s="48">
        <f t="shared" si="12"/>
      </c>
      <c r="AF33" s="48">
        <f t="shared" si="13"/>
      </c>
      <c r="AG33" s="47">
        <f t="shared" si="82"/>
      </c>
      <c r="AH33" s="48">
        <f t="shared" si="14"/>
      </c>
      <c r="AI33" s="48">
        <f t="shared" si="15"/>
      </c>
      <c r="AJ33" s="48">
        <f t="shared" si="16"/>
      </c>
      <c r="AK33" s="47">
        <f t="shared" si="17"/>
      </c>
      <c r="AL33" s="48">
        <f t="shared" si="18"/>
      </c>
      <c r="AM33" s="48">
        <f t="shared" si="19"/>
      </c>
      <c r="AN33" s="48">
        <f t="shared" si="20"/>
      </c>
      <c r="AO33" s="47">
        <f t="shared" si="21"/>
      </c>
      <c r="AP33" s="48">
        <f t="shared" si="22"/>
      </c>
      <c r="AQ33" s="48">
        <f t="shared" si="23"/>
      </c>
      <c r="AR33" s="48">
        <f t="shared" si="24"/>
      </c>
      <c r="AS33" s="47">
        <f t="shared" si="25"/>
      </c>
      <c r="AT33" s="48">
        <f t="shared" si="26"/>
      </c>
      <c r="AU33" s="48">
        <f t="shared" si="27"/>
      </c>
      <c r="AV33" s="48">
        <f t="shared" si="28"/>
      </c>
      <c r="AW33" s="47">
        <f t="shared" si="29"/>
      </c>
      <c r="AX33" s="48">
        <f t="shared" si="30"/>
      </c>
      <c r="AY33" s="48">
        <f t="shared" si="31"/>
      </c>
      <c r="AZ33" s="48">
        <f t="shared" si="32"/>
      </c>
      <c r="BA33" s="47">
        <f t="shared" si="33"/>
      </c>
      <c r="BB33" s="48">
        <f t="shared" si="34"/>
      </c>
      <c r="BC33" s="48">
        <f t="shared" si="35"/>
      </c>
      <c r="BD33" s="48">
        <f t="shared" si="36"/>
      </c>
      <c r="BE33" s="47">
        <f t="shared" si="37"/>
      </c>
      <c r="BF33" s="48">
        <f t="shared" si="38"/>
      </c>
      <c r="BG33" s="48">
        <f t="shared" si="39"/>
      </c>
      <c r="BH33" s="48">
        <f t="shared" si="40"/>
      </c>
      <c r="BI33" s="47">
        <f t="shared" si="41"/>
      </c>
      <c r="BJ33" s="48">
        <f t="shared" si="42"/>
      </c>
      <c r="BK33" s="48">
        <f t="shared" si="43"/>
      </c>
      <c r="BL33" s="48">
        <f t="shared" si="44"/>
      </c>
      <c r="BM33" s="47">
        <f t="shared" si="45"/>
      </c>
      <c r="BN33" s="48">
        <f t="shared" si="46"/>
      </c>
      <c r="BO33" s="48">
        <f t="shared" si="47"/>
      </c>
      <c r="BP33" s="48">
        <f t="shared" si="48"/>
      </c>
      <c r="BQ33" s="47">
        <f t="shared" si="49"/>
      </c>
      <c r="BR33" s="48">
        <f t="shared" si="50"/>
      </c>
      <c r="BS33" s="48">
        <f t="shared" si="51"/>
      </c>
      <c r="BT33" s="48">
        <f t="shared" si="52"/>
      </c>
      <c r="BU33" s="47">
        <f t="shared" si="53"/>
        <v>3</v>
      </c>
      <c r="BV33" s="48">
        <f t="shared" si="54"/>
      </c>
      <c r="BW33" s="48">
        <f t="shared" si="55"/>
      </c>
      <c r="BX33" s="48">
        <f t="shared" si="56"/>
      </c>
      <c r="BY33" s="47">
        <f t="shared" si="57"/>
      </c>
      <c r="BZ33" s="48">
        <f t="shared" si="58"/>
        <v>0</v>
      </c>
      <c r="CA33" s="48">
        <f t="shared" si="59"/>
      </c>
      <c r="CB33" s="48">
        <f t="shared" si="60"/>
      </c>
      <c r="CC33" s="47">
        <f t="shared" si="61"/>
      </c>
      <c r="CD33" s="48">
        <f t="shared" si="62"/>
      </c>
      <c r="CE33" s="48">
        <f t="shared" si="63"/>
      </c>
      <c r="CF33" s="49">
        <f t="shared" si="64"/>
      </c>
      <c r="CG33" s="47">
        <f t="shared" si="65"/>
      </c>
      <c r="CH33" s="48">
        <f t="shared" si="66"/>
      </c>
      <c r="CI33" s="48">
        <f t="shared" si="67"/>
      </c>
      <c r="CJ33" s="49">
        <f t="shared" si="68"/>
      </c>
      <c r="CK33" s="47">
        <f t="shared" si="69"/>
      </c>
      <c r="CL33" s="48">
        <f t="shared" si="70"/>
      </c>
      <c r="CM33" s="48">
        <f t="shared" si="71"/>
      </c>
      <c r="CN33" s="49">
        <f t="shared" si="72"/>
      </c>
      <c r="CO33" s="47">
        <f t="shared" si="73"/>
      </c>
      <c r="CP33" s="48">
        <f t="shared" si="74"/>
      </c>
      <c r="CQ33" s="48">
        <f t="shared" si="75"/>
        <v>3</v>
      </c>
      <c r="CR33" s="49">
        <f t="shared" si="76"/>
      </c>
      <c r="CS33" s="47">
        <f t="shared" si="77"/>
      </c>
      <c r="CT33" s="48">
        <f t="shared" si="78"/>
      </c>
      <c r="CU33" s="48">
        <f t="shared" si="79"/>
      </c>
      <c r="CV33" s="49">
        <f t="shared" si="80"/>
        <v>0</v>
      </c>
    </row>
    <row r="34" spans="2:100" ht="27" customHeight="1">
      <c r="B34" s="253">
        <v>6</v>
      </c>
      <c r="C34" s="264">
        <f t="shared" si="83"/>
        <v>930.4270833333331</v>
      </c>
      <c r="D34" s="255" t="s">
        <v>21</v>
      </c>
      <c r="E34" s="256" t="str">
        <f>VLOOKUP(D34,Equipes!$C$6:$D$25,2,FALSE)</f>
        <v>G.S.N.M. 1</v>
      </c>
      <c r="F34" s="257">
        <v>10</v>
      </c>
      <c r="G34" s="258" t="s">
        <v>4</v>
      </c>
      <c r="H34" s="259">
        <v>1</v>
      </c>
      <c r="I34" s="260" t="s">
        <v>22</v>
      </c>
      <c r="J34" s="261" t="str">
        <f>VLOOKUP(I34,Equipes!$C$6:$D$25,2,FALSE)</f>
        <v>OUDJA</v>
      </c>
      <c r="K34" s="253">
        <v>6</v>
      </c>
      <c r="L34" s="265">
        <f t="shared" si="84"/>
        <v>930.4270833333331</v>
      </c>
      <c r="M34" s="255" t="s">
        <v>25</v>
      </c>
      <c r="N34" s="263" t="str">
        <f>VLOOKUP(M34,Equipes!$C$6:$D$25,2,FALSE)</f>
        <v>A.S.N.L.</v>
      </c>
      <c r="O34" s="257">
        <v>6</v>
      </c>
      <c r="P34" s="258" t="s">
        <v>4</v>
      </c>
      <c r="Q34" s="259">
        <v>2</v>
      </c>
      <c r="R34" s="260" t="s">
        <v>26</v>
      </c>
      <c r="S34" s="261" t="str">
        <f>VLOOKUP(R34,Equipes!$C$6:$D$25,2,FALSE)</f>
        <v>JARVILLE</v>
      </c>
      <c r="U34" s="47">
        <f t="shared" si="2"/>
        <v>3</v>
      </c>
      <c r="V34" s="48">
        <f t="shared" si="3"/>
      </c>
      <c r="W34" s="48">
        <f t="shared" si="4"/>
      </c>
      <c r="X34" s="48">
        <f t="shared" si="5"/>
      </c>
      <c r="Y34" s="47">
        <f t="shared" si="6"/>
      </c>
      <c r="Z34" s="48">
        <f t="shared" si="7"/>
        <v>0</v>
      </c>
      <c r="AA34" s="48">
        <f t="shared" si="8"/>
      </c>
      <c r="AB34" s="48">
        <f t="shared" si="9"/>
      </c>
      <c r="AC34" s="47">
        <f t="shared" si="10"/>
      </c>
      <c r="AD34" s="48">
        <f t="shared" si="11"/>
      </c>
      <c r="AE34" s="48">
        <f t="shared" si="12"/>
      </c>
      <c r="AF34" s="48">
        <f t="shared" si="13"/>
      </c>
      <c r="AG34" s="47">
        <f t="shared" si="82"/>
      </c>
      <c r="AH34" s="48">
        <f t="shared" si="14"/>
      </c>
      <c r="AI34" s="48">
        <f t="shared" si="15"/>
      </c>
      <c r="AJ34" s="48">
        <f t="shared" si="16"/>
      </c>
      <c r="AK34" s="47">
        <f t="shared" si="17"/>
      </c>
      <c r="AL34" s="48">
        <f t="shared" si="18"/>
      </c>
      <c r="AM34" s="48">
        <f t="shared" si="19"/>
      </c>
      <c r="AN34" s="48">
        <f t="shared" si="20"/>
      </c>
      <c r="AO34" s="47">
        <f t="shared" si="21"/>
      </c>
      <c r="AP34" s="48">
        <f t="shared" si="22"/>
      </c>
      <c r="AQ34" s="48">
        <f t="shared" si="23"/>
        <v>3</v>
      </c>
      <c r="AR34" s="48">
        <f t="shared" si="24"/>
      </c>
      <c r="AS34" s="47">
        <f t="shared" si="25"/>
      </c>
      <c r="AT34" s="48">
        <f t="shared" si="26"/>
      </c>
      <c r="AU34" s="48">
        <f t="shared" si="27"/>
      </c>
      <c r="AV34" s="48">
        <f t="shared" si="28"/>
        <v>0</v>
      </c>
      <c r="AW34" s="47">
        <f t="shared" si="29"/>
      </c>
      <c r="AX34" s="48">
        <f t="shared" si="30"/>
      </c>
      <c r="AY34" s="48">
        <f t="shared" si="31"/>
      </c>
      <c r="AZ34" s="48">
        <f t="shared" si="32"/>
      </c>
      <c r="BA34" s="47">
        <f t="shared" si="33"/>
      </c>
      <c r="BB34" s="48">
        <f t="shared" si="34"/>
      </c>
      <c r="BC34" s="48">
        <f t="shared" si="35"/>
      </c>
      <c r="BD34" s="48">
        <f t="shared" si="36"/>
      </c>
      <c r="BE34" s="47">
        <f t="shared" si="37"/>
      </c>
      <c r="BF34" s="48">
        <f t="shared" si="38"/>
      </c>
      <c r="BG34" s="48">
        <f t="shared" si="39"/>
      </c>
      <c r="BH34" s="48">
        <f t="shared" si="40"/>
      </c>
      <c r="BI34" s="47">
        <f t="shared" si="41"/>
      </c>
      <c r="BJ34" s="48">
        <f t="shared" si="42"/>
      </c>
      <c r="BK34" s="48">
        <f t="shared" si="43"/>
      </c>
      <c r="BL34" s="48">
        <f t="shared" si="44"/>
      </c>
      <c r="BM34" s="47">
        <f t="shared" si="45"/>
      </c>
      <c r="BN34" s="48">
        <f t="shared" si="46"/>
      </c>
      <c r="BO34" s="48">
        <f t="shared" si="47"/>
      </c>
      <c r="BP34" s="48">
        <f t="shared" si="48"/>
      </c>
      <c r="BQ34" s="47">
        <f t="shared" si="49"/>
      </c>
      <c r="BR34" s="48">
        <f t="shared" si="50"/>
      </c>
      <c r="BS34" s="48">
        <f t="shared" si="51"/>
      </c>
      <c r="BT34" s="48">
        <f t="shared" si="52"/>
      </c>
      <c r="BU34" s="47">
        <f t="shared" si="53"/>
      </c>
      <c r="BV34" s="48">
        <f t="shared" si="54"/>
      </c>
      <c r="BW34" s="48">
        <f t="shared" si="55"/>
      </c>
      <c r="BX34" s="48">
        <f t="shared" si="56"/>
      </c>
      <c r="BY34" s="47">
        <f t="shared" si="57"/>
      </c>
      <c r="BZ34" s="48">
        <f t="shared" si="58"/>
      </c>
      <c r="CA34" s="48">
        <f t="shared" si="59"/>
      </c>
      <c r="CB34" s="48">
        <f t="shared" si="60"/>
      </c>
      <c r="CC34" s="47">
        <f t="shared" si="61"/>
      </c>
      <c r="CD34" s="48">
        <f t="shared" si="62"/>
      </c>
      <c r="CE34" s="48">
        <f t="shared" si="63"/>
      </c>
      <c r="CF34" s="49">
        <f t="shared" si="64"/>
      </c>
      <c r="CG34" s="47">
        <f t="shared" si="65"/>
      </c>
      <c r="CH34" s="48">
        <f t="shared" si="66"/>
      </c>
      <c r="CI34" s="48">
        <f t="shared" si="67"/>
      </c>
      <c r="CJ34" s="49">
        <f t="shared" si="68"/>
      </c>
      <c r="CK34" s="47">
        <f t="shared" si="69"/>
      </c>
      <c r="CL34" s="48">
        <f t="shared" si="70"/>
      </c>
      <c r="CM34" s="48">
        <f t="shared" si="71"/>
      </c>
      <c r="CN34" s="49">
        <f t="shared" si="72"/>
      </c>
      <c r="CO34" s="47">
        <f t="shared" si="73"/>
      </c>
      <c r="CP34" s="48">
        <f t="shared" si="74"/>
      </c>
      <c r="CQ34" s="48">
        <f t="shared" si="75"/>
      </c>
      <c r="CR34" s="49">
        <f t="shared" si="76"/>
      </c>
      <c r="CS34" s="47">
        <f t="shared" si="77"/>
      </c>
      <c r="CT34" s="48">
        <f t="shared" si="78"/>
      </c>
      <c r="CU34" s="48">
        <f t="shared" si="79"/>
      </c>
      <c r="CV34" s="49">
        <f t="shared" si="80"/>
      </c>
    </row>
    <row r="35" spans="2:100" ht="27" customHeight="1">
      <c r="B35" s="253">
        <v>7</v>
      </c>
      <c r="C35" s="254">
        <f t="shared" si="83"/>
        <v>930.4374999999998</v>
      </c>
      <c r="D35" s="255" t="s">
        <v>37</v>
      </c>
      <c r="E35" s="256" t="str">
        <f>VLOOKUP(D35,Equipes!$C$6:$D$25,2,FALSE)</f>
        <v>AS DOMMARTIN</v>
      </c>
      <c r="F35" s="257">
        <v>2</v>
      </c>
      <c r="G35" s="258" t="s">
        <v>4</v>
      </c>
      <c r="H35" s="259">
        <v>0</v>
      </c>
      <c r="I35" s="260" t="s">
        <v>23</v>
      </c>
      <c r="J35" s="261" t="str">
        <f>VLOOKUP(I35,Equipes!$C$6:$D$25,2,FALSE)</f>
        <v>ASC SAULXURES</v>
      </c>
      <c r="K35" s="253">
        <v>7</v>
      </c>
      <c r="L35" s="262">
        <f t="shared" si="84"/>
        <v>930.4374999999998</v>
      </c>
      <c r="M35" s="255" t="s">
        <v>38</v>
      </c>
      <c r="N35" s="263" t="str">
        <f>VLOOKUP(M35,Equipes!$C$6:$D$25,2,FALSE)</f>
        <v>FC NOMENY</v>
      </c>
      <c r="O35" s="257">
        <v>1</v>
      </c>
      <c r="P35" s="258" t="s">
        <v>4</v>
      </c>
      <c r="Q35" s="259">
        <v>3</v>
      </c>
      <c r="R35" s="260" t="s">
        <v>27</v>
      </c>
      <c r="S35" s="261" t="str">
        <f>VLOOKUP(R35,Equipes!$C$6:$D$25,2,FALSE)</f>
        <v>OL FROUARD POMPEY</v>
      </c>
      <c r="U35" s="47">
        <f t="shared" si="2"/>
      </c>
      <c r="V35" s="48">
        <f t="shared" si="3"/>
      </c>
      <c r="W35" s="48">
        <f t="shared" si="4"/>
      </c>
      <c r="X35" s="48">
        <f t="shared" si="5"/>
      </c>
      <c r="Y35" s="47">
        <f t="shared" si="6"/>
      </c>
      <c r="Z35" s="48">
        <f t="shared" si="7"/>
      </c>
      <c r="AA35" s="48">
        <f t="shared" si="8"/>
      </c>
      <c r="AB35" s="48">
        <f t="shared" si="9"/>
      </c>
      <c r="AC35" s="47">
        <f t="shared" si="10"/>
      </c>
      <c r="AD35" s="48">
        <f t="shared" si="11"/>
        <v>0</v>
      </c>
      <c r="AE35" s="48">
        <f t="shared" si="12"/>
      </c>
      <c r="AF35" s="48">
        <f t="shared" si="13"/>
      </c>
      <c r="AG35" s="47">
        <f t="shared" si="82"/>
      </c>
      <c r="AH35" s="48">
        <f t="shared" si="14"/>
      </c>
      <c r="AI35" s="48">
        <f t="shared" si="15"/>
      </c>
      <c r="AJ35" s="48">
        <f t="shared" si="16"/>
      </c>
      <c r="AK35" s="47">
        <f t="shared" si="17"/>
        <v>3</v>
      </c>
      <c r="AL35" s="48">
        <f t="shared" si="18"/>
      </c>
      <c r="AM35" s="48">
        <f t="shared" si="19"/>
      </c>
      <c r="AN35" s="48">
        <f t="shared" si="20"/>
      </c>
      <c r="AO35" s="47">
        <f t="shared" si="21"/>
      </c>
      <c r="AP35" s="48">
        <f t="shared" si="22"/>
      </c>
      <c r="AQ35" s="48">
        <f t="shared" si="23"/>
      </c>
      <c r="AR35" s="48">
        <f t="shared" si="24"/>
      </c>
      <c r="AS35" s="47">
        <f t="shared" si="25"/>
      </c>
      <c r="AT35" s="48">
        <f t="shared" si="26"/>
      </c>
      <c r="AU35" s="48">
        <f t="shared" si="27"/>
      </c>
      <c r="AV35" s="48">
        <f t="shared" si="28"/>
      </c>
      <c r="AW35" s="47">
        <f t="shared" si="29"/>
      </c>
      <c r="AX35" s="48">
        <f t="shared" si="30"/>
      </c>
      <c r="AY35" s="48">
        <f t="shared" si="31"/>
      </c>
      <c r="AZ35" s="48">
        <f t="shared" si="32"/>
        <v>3</v>
      </c>
      <c r="BA35" s="47">
        <f t="shared" si="33"/>
      </c>
      <c r="BB35" s="48">
        <f t="shared" si="34"/>
      </c>
      <c r="BC35" s="48">
        <f t="shared" si="35"/>
      </c>
      <c r="BD35" s="48">
        <f t="shared" si="36"/>
      </c>
      <c r="BE35" s="47">
        <f t="shared" si="37"/>
      </c>
      <c r="BF35" s="48">
        <f t="shared" si="38"/>
      </c>
      <c r="BG35" s="48">
        <f t="shared" si="39"/>
        <v>0</v>
      </c>
      <c r="BH35" s="48">
        <f t="shared" si="40"/>
      </c>
      <c r="BI35" s="47">
        <f t="shared" si="41"/>
      </c>
      <c r="BJ35" s="48">
        <f t="shared" si="42"/>
      </c>
      <c r="BK35" s="48">
        <f t="shared" si="43"/>
      </c>
      <c r="BL35" s="48">
        <f t="shared" si="44"/>
      </c>
      <c r="BM35" s="47">
        <f t="shared" si="45"/>
      </c>
      <c r="BN35" s="48">
        <f t="shared" si="46"/>
      </c>
      <c r="BO35" s="48">
        <f t="shared" si="47"/>
      </c>
      <c r="BP35" s="48">
        <f t="shared" si="48"/>
      </c>
      <c r="BQ35" s="47">
        <f t="shared" si="49"/>
      </c>
      <c r="BR35" s="48">
        <f t="shared" si="50"/>
      </c>
      <c r="BS35" s="48">
        <f t="shared" si="51"/>
      </c>
      <c r="BT35" s="48">
        <f t="shared" si="52"/>
      </c>
      <c r="BU35" s="47">
        <f t="shared" si="53"/>
      </c>
      <c r="BV35" s="48">
        <f t="shared" si="54"/>
      </c>
      <c r="BW35" s="48">
        <f t="shared" si="55"/>
      </c>
      <c r="BX35" s="48">
        <f t="shared" si="56"/>
      </c>
      <c r="BY35" s="47">
        <f t="shared" si="57"/>
      </c>
      <c r="BZ35" s="48">
        <f t="shared" si="58"/>
      </c>
      <c r="CA35" s="48">
        <f t="shared" si="59"/>
      </c>
      <c r="CB35" s="48">
        <f t="shared" si="60"/>
      </c>
      <c r="CC35" s="47">
        <f t="shared" si="61"/>
      </c>
      <c r="CD35" s="48">
        <f t="shared" si="62"/>
      </c>
      <c r="CE35" s="48">
        <f t="shared" si="63"/>
      </c>
      <c r="CF35" s="49">
        <f t="shared" si="64"/>
      </c>
      <c r="CG35" s="47">
        <f t="shared" si="65"/>
      </c>
      <c r="CH35" s="48">
        <f t="shared" si="66"/>
      </c>
      <c r="CI35" s="48">
        <f t="shared" si="67"/>
      </c>
      <c r="CJ35" s="49">
        <f t="shared" si="68"/>
      </c>
      <c r="CK35" s="47">
        <f t="shared" si="69"/>
      </c>
      <c r="CL35" s="48">
        <f t="shared" si="70"/>
      </c>
      <c r="CM35" s="48">
        <f t="shared" si="71"/>
      </c>
      <c r="CN35" s="49">
        <f t="shared" si="72"/>
      </c>
      <c r="CO35" s="47">
        <f t="shared" si="73"/>
      </c>
      <c r="CP35" s="48">
        <f t="shared" si="74"/>
      </c>
      <c r="CQ35" s="48">
        <f t="shared" si="75"/>
      </c>
      <c r="CR35" s="49">
        <f t="shared" si="76"/>
      </c>
      <c r="CS35" s="47">
        <f t="shared" si="77"/>
      </c>
      <c r="CT35" s="48">
        <f t="shared" si="78"/>
      </c>
      <c r="CU35" s="48">
        <f t="shared" si="79"/>
      </c>
      <c r="CV35" s="49">
        <f t="shared" si="80"/>
      </c>
    </row>
    <row r="36" spans="2:100" ht="27" customHeight="1">
      <c r="B36" s="253">
        <v>8</v>
      </c>
      <c r="C36" s="254">
        <f t="shared" si="83"/>
        <v>930.4479166666664</v>
      </c>
      <c r="D36" s="255" t="s">
        <v>24</v>
      </c>
      <c r="E36" s="256" t="str">
        <f>VLOOKUP(D36,Equipes!$C$6:$D$25,2,FALSE)</f>
        <v>FC TONNOY</v>
      </c>
      <c r="F36" s="257">
        <v>1</v>
      </c>
      <c r="G36" s="258" t="s">
        <v>4</v>
      </c>
      <c r="H36" s="259">
        <v>1</v>
      </c>
      <c r="I36" s="260" t="s">
        <v>21</v>
      </c>
      <c r="J36" s="261" t="str">
        <f>VLOOKUP(I36,Equipes!$C$6:$D$25,2,FALSE)</f>
        <v>G.S.N.M. 1</v>
      </c>
      <c r="K36" s="253">
        <v>8</v>
      </c>
      <c r="L36" s="262">
        <f t="shared" si="84"/>
        <v>930.4479166666664</v>
      </c>
      <c r="M36" s="255" t="s">
        <v>28</v>
      </c>
      <c r="N36" s="263" t="str">
        <f>VLOOKUP(M36,Equipes!$C$6:$D$25,2,FALSE)</f>
        <v>ST ETIENNE LES REMIREMONT</v>
      </c>
      <c r="O36" s="257">
        <v>0</v>
      </c>
      <c r="P36" s="258" t="s">
        <v>4</v>
      </c>
      <c r="Q36" s="259">
        <v>1</v>
      </c>
      <c r="R36" s="260" t="s">
        <v>25</v>
      </c>
      <c r="S36" s="261" t="str">
        <f>VLOOKUP(R36,Equipes!$C$6:$D$25,2,FALSE)</f>
        <v>A.S.N.L.</v>
      </c>
      <c r="U36" s="47">
        <f t="shared" si="2"/>
      </c>
      <c r="V36" s="48">
        <f t="shared" si="3"/>
        <v>1</v>
      </c>
      <c r="W36" s="48">
        <f t="shared" si="4"/>
      </c>
      <c r="X36" s="48">
        <f t="shared" si="5"/>
      </c>
      <c r="Y36" s="47">
        <f t="shared" si="6"/>
      </c>
      <c r="Z36" s="48">
        <f t="shared" si="7"/>
      </c>
      <c r="AA36" s="48">
        <f t="shared" si="8"/>
      </c>
      <c r="AB36" s="48">
        <f t="shared" si="9"/>
      </c>
      <c r="AC36" s="47">
        <f t="shared" si="10"/>
      </c>
      <c r="AD36" s="48">
        <f t="shared" si="11"/>
      </c>
      <c r="AE36" s="48">
        <f t="shared" si="12"/>
      </c>
      <c r="AF36" s="48">
        <f t="shared" si="13"/>
      </c>
      <c r="AG36" s="47">
        <f t="shared" si="82"/>
        <v>1</v>
      </c>
      <c r="AH36" s="48">
        <f t="shared" si="14"/>
      </c>
      <c r="AI36" s="48">
        <f t="shared" si="15"/>
      </c>
      <c r="AJ36" s="48">
        <f t="shared" si="16"/>
      </c>
      <c r="AK36" s="47">
        <f t="shared" si="17"/>
      </c>
      <c r="AL36" s="48">
        <f t="shared" si="18"/>
      </c>
      <c r="AM36" s="48">
        <f t="shared" si="19"/>
      </c>
      <c r="AN36" s="48">
        <f t="shared" si="20"/>
      </c>
      <c r="AO36" s="47">
        <f t="shared" si="21"/>
      </c>
      <c r="AP36" s="48">
        <f t="shared" si="22"/>
      </c>
      <c r="AQ36" s="48">
        <f t="shared" si="23"/>
      </c>
      <c r="AR36" s="48">
        <f t="shared" si="24"/>
        <v>3</v>
      </c>
      <c r="AS36" s="47">
        <f t="shared" si="25"/>
      </c>
      <c r="AT36" s="48">
        <f t="shared" si="26"/>
      </c>
      <c r="AU36" s="48">
        <f t="shared" si="27"/>
      </c>
      <c r="AV36" s="48">
        <f t="shared" si="28"/>
      </c>
      <c r="AW36" s="47">
        <f t="shared" si="29"/>
      </c>
      <c r="AX36" s="48">
        <f t="shared" si="30"/>
      </c>
      <c r="AY36" s="48">
        <f t="shared" si="31"/>
      </c>
      <c r="AZ36" s="48">
        <f t="shared" si="32"/>
      </c>
      <c r="BA36" s="47">
        <f t="shared" si="33"/>
      </c>
      <c r="BB36" s="48">
        <f t="shared" si="34"/>
      </c>
      <c r="BC36" s="48">
        <f t="shared" si="35"/>
        <v>0</v>
      </c>
      <c r="BD36" s="48">
        <f t="shared" si="36"/>
      </c>
      <c r="BE36" s="47">
        <f t="shared" si="37"/>
      </c>
      <c r="BF36" s="48">
        <f t="shared" si="38"/>
      </c>
      <c r="BG36" s="48">
        <f t="shared" si="39"/>
      </c>
      <c r="BH36" s="48">
        <f t="shared" si="40"/>
      </c>
      <c r="BI36" s="47">
        <f t="shared" si="41"/>
      </c>
      <c r="BJ36" s="48">
        <f t="shared" si="42"/>
      </c>
      <c r="BK36" s="48">
        <f t="shared" si="43"/>
      </c>
      <c r="BL36" s="48">
        <f t="shared" si="44"/>
      </c>
      <c r="BM36" s="47">
        <f t="shared" si="45"/>
      </c>
      <c r="BN36" s="48">
        <f t="shared" si="46"/>
      </c>
      <c r="BO36" s="48">
        <f t="shared" si="47"/>
      </c>
      <c r="BP36" s="48">
        <f t="shared" si="48"/>
      </c>
      <c r="BQ36" s="47">
        <f t="shared" si="49"/>
      </c>
      <c r="BR36" s="48">
        <f t="shared" si="50"/>
      </c>
      <c r="BS36" s="48">
        <f t="shared" si="51"/>
      </c>
      <c r="BT36" s="48">
        <f t="shared" si="52"/>
      </c>
      <c r="BU36" s="47">
        <f t="shared" si="53"/>
      </c>
      <c r="BV36" s="48">
        <f t="shared" si="54"/>
      </c>
      <c r="BW36" s="48">
        <f t="shared" si="55"/>
      </c>
      <c r="BX36" s="48">
        <f t="shared" si="56"/>
      </c>
      <c r="BY36" s="47">
        <f t="shared" si="57"/>
      </c>
      <c r="BZ36" s="48">
        <f t="shared" si="58"/>
      </c>
      <c r="CA36" s="48">
        <f t="shared" si="59"/>
      </c>
      <c r="CB36" s="48">
        <f t="shared" si="60"/>
      </c>
      <c r="CC36" s="47">
        <f t="shared" si="61"/>
      </c>
      <c r="CD36" s="48">
        <f t="shared" si="62"/>
      </c>
      <c r="CE36" s="48">
        <f t="shared" si="63"/>
      </c>
      <c r="CF36" s="49">
        <f t="shared" si="64"/>
      </c>
      <c r="CG36" s="47">
        <f t="shared" si="65"/>
      </c>
      <c r="CH36" s="48">
        <f t="shared" si="66"/>
      </c>
      <c r="CI36" s="48">
        <f t="shared" si="67"/>
      </c>
      <c r="CJ36" s="49">
        <f t="shared" si="68"/>
      </c>
      <c r="CK36" s="47">
        <f t="shared" si="69"/>
      </c>
      <c r="CL36" s="48">
        <f t="shared" si="70"/>
      </c>
      <c r="CM36" s="48">
        <f t="shared" si="71"/>
      </c>
      <c r="CN36" s="49">
        <f t="shared" si="72"/>
      </c>
      <c r="CO36" s="47">
        <f t="shared" si="73"/>
      </c>
      <c r="CP36" s="48">
        <f t="shared" si="74"/>
      </c>
      <c r="CQ36" s="48">
        <f t="shared" si="75"/>
      </c>
      <c r="CR36" s="49">
        <f t="shared" si="76"/>
      </c>
      <c r="CS36" s="47">
        <f t="shared" si="77"/>
      </c>
      <c r="CT36" s="48">
        <f t="shared" si="78"/>
      </c>
      <c r="CU36" s="48">
        <f t="shared" si="79"/>
      </c>
      <c r="CV36" s="49">
        <f t="shared" si="80"/>
      </c>
    </row>
    <row r="37" spans="2:100" ht="27" customHeight="1">
      <c r="B37" s="253">
        <v>9</v>
      </c>
      <c r="C37" s="254">
        <f t="shared" si="83"/>
        <v>930.458333333333</v>
      </c>
      <c r="D37" s="255" t="s">
        <v>22</v>
      </c>
      <c r="E37" s="256" t="str">
        <f>VLOOKUP(D37,Equipes!$C$6:$D$25,2,FALSE)</f>
        <v>OUDJA</v>
      </c>
      <c r="F37" s="257">
        <v>1</v>
      </c>
      <c r="G37" s="258" t="s">
        <v>4</v>
      </c>
      <c r="H37" s="259">
        <v>2</v>
      </c>
      <c r="I37" s="260" t="s">
        <v>37</v>
      </c>
      <c r="J37" s="261" t="str">
        <f>VLOOKUP(I37,Equipes!$C$6:$D$25,2,FALSE)</f>
        <v>AS DOMMARTIN</v>
      </c>
      <c r="K37" s="253">
        <v>9</v>
      </c>
      <c r="L37" s="262">
        <f t="shared" si="84"/>
        <v>930.458333333333</v>
      </c>
      <c r="M37" s="255" t="s">
        <v>26</v>
      </c>
      <c r="N37" s="263" t="str">
        <f>VLOOKUP(M37,Equipes!$C$6:$D$25,2,FALSE)</f>
        <v>JARVILLE</v>
      </c>
      <c r="O37" s="257">
        <v>0</v>
      </c>
      <c r="P37" s="258" t="s">
        <v>4</v>
      </c>
      <c r="Q37" s="259">
        <v>0</v>
      </c>
      <c r="R37" s="260" t="s">
        <v>38</v>
      </c>
      <c r="S37" s="261" t="str">
        <f>VLOOKUP(R37,Equipes!$C$6:$D$25,2,FALSE)</f>
        <v>FC NOMENY</v>
      </c>
      <c r="U37" s="47">
        <f t="shared" si="2"/>
      </c>
      <c r="V37" s="48">
        <f t="shared" si="3"/>
      </c>
      <c r="W37" s="48">
        <f t="shared" si="4"/>
      </c>
      <c r="X37" s="48">
        <f t="shared" si="5"/>
      </c>
      <c r="Y37" s="47">
        <f t="shared" si="6"/>
        <v>0</v>
      </c>
      <c r="Z37" s="48">
        <f t="shared" si="7"/>
      </c>
      <c r="AA37" s="48">
        <f t="shared" si="8"/>
      </c>
      <c r="AB37" s="48">
        <f t="shared" si="9"/>
      </c>
      <c r="AC37" s="47">
        <f t="shared" si="10"/>
      </c>
      <c r="AD37" s="48">
        <f t="shared" si="11"/>
      </c>
      <c r="AE37" s="48">
        <f t="shared" si="12"/>
      </c>
      <c r="AF37" s="48">
        <f t="shared" si="13"/>
      </c>
      <c r="AG37" s="47">
        <f t="shared" si="82"/>
      </c>
      <c r="AH37" s="48">
        <f t="shared" si="14"/>
      </c>
      <c r="AI37" s="48">
        <f t="shared" si="15"/>
      </c>
      <c r="AJ37" s="48">
        <f t="shared" si="16"/>
      </c>
      <c r="AK37" s="47">
        <f t="shared" si="17"/>
      </c>
      <c r="AL37" s="48">
        <f t="shared" si="18"/>
        <v>3</v>
      </c>
      <c r="AM37" s="48">
        <f t="shared" si="19"/>
      </c>
      <c r="AN37" s="48">
        <f t="shared" si="20"/>
      </c>
      <c r="AO37" s="47">
        <f t="shared" si="21"/>
      </c>
      <c r="AP37" s="48">
        <f t="shared" si="22"/>
      </c>
      <c r="AQ37" s="48">
        <f t="shared" si="23"/>
      </c>
      <c r="AR37" s="48">
        <f t="shared" si="24"/>
      </c>
      <c r="AS37" s="47">
        <f t="shared" si="25"/>
      </c>
      <c r="AT37" s="48">
        <f t="shared" si="26"/>
      </c>
      <c r="AU37" s="48">
        <f t="shared" si="27"/>
        <v>1</v>
      </c>
      <c r="AV37" s="48">
        <f t="shared" si="28"/>
      </c>
      <c r="AW37" s="47">
        <f t="shared" si="29"/>
      </c>
      <c r="AX37" s="48">
        <f t="shared" si="30"/>
      </c>
      <c r="AY37" s="48">
        <f t="shared" si="31"/>
      </c>
      <c r="AZ37" s="48">
        <f t="shared" si="32"/>
      </c>
      <c r="BA37" s="47">
        <f t="shared" si="33"/>
      </c>
      <c r="BB37" s="48">
        <f t="shared" si="34"/>
      </c>
      <c r="BC37" s="48">
        <f t="shared" si="35"/>
      </c>
      <c r="BD37" s="48">
        <f t="shared" si="36"/>
      </c>
      <c r="BE37" s="47">
        <f t="shared" si="37"/>
      </c>
      <c r="BF37" s="48">
        <f t="shared" si="38"/>
      </c>
      <c r="BG37" s="48">
        <f t="shared" si="39"/>
      </c>
      <c r="BH37" s="48">
        <f t="shared" si="40"/>
        <v>1</v>
      </c>
      <c r="BI37" s="47">
        <f t="shared" si="41"/>
      </c>
      <c r="BJ37" s="48">
        <f t="shared" si="42"/>
      </c>
      <c r="BK37" s="48">
        <f t="shared" si="43"/>
      </c>
      <c r="BL37" s="48">
        <f t="shared" si="44"/>
      </c>
      <c r="BM37" s="47">
        <f t="shared" si="45"/>
      </c>
      <c r="BN37" s="48">
        <f t="shared" si="46"/>
      </c>
      <c r="BO37" s="48">
        <f t="shared" si="47"/>
      </c>
      <c r="BP37" s="48">
        <f t="shared" si="48"/>
      </c>
      <c r="BQ37" s="47">
        <f t="shared" si="49"/>
      </c>
      <c r="BR37" s="48">
        <f t="shared" si="50"/>
      </c>
      <c r="BS37" s="48">
        <f t="shared" si="51"/>
      </c>
      <c r="BT37" s="48">
        <f t="shared" si="52"/>
      </c>
      <c r="BU37" s="47">
        <f t="shared" si="53"/>
      </c>
      <c r="BV37" s="48">
        <f t="shared" si="54"/>
      </c>
      <c r="BW37" s="48">
        <f t="shared" si="55"/>
      </c>
      <c r="BX37" s="48">
        <f t="shared" si="56"/>
      </c>
      <c r="BY37" s="47">
        <f t="shared" si="57"/>
      </c>
      <c r="BZ37" s="48">
        <f t="shared" si="58"/>
      </c>
      <c r="CA37" s="48">
        <f t="shared" si="59"/>
      </c>
      <c r="CB37" s="48">
        <f t="shared" si="60"/>
      </c>
      <c r="CC37" s="47">
        <f t="shared" si="61"/>
      </c>
      <c r="CD37" s="48">
        <f t="shared" si="62"/>
      </c>
      <c r="CE37" s="48">
        <f t="shared" si="63"/>
      </c>
      <c r="CF37" s="49">
        <f t="shared" si="64"/>
      </c>
      <c r="CG37" s="47">
        <f t="shared" si="65"/>
      </c>
      <c r="CH37" s="48">
        <f t="shared" si="66"/>
      </c>
      <c r="CI37" s="48">
        <f t="shared" si="67"/>
      </c>
      <c r="CJ37" s="49">
        <f t="shared" si="68"/>
      </c>
      <c r="CK37" s="47">
        <f t="shared" si="69"/>
      </c>
      <c r="CL37" s="48">
        <f t="shared" si="70"/>
      </c>
      <c r="CM37" s="48">
        <f t="shared" si="71"/>
      </c>
      <c r="CN37" s="49">
        <f t="shared" si="72"/>
      </c>
      <c r="CO37" s="47">
        <f t="shared" si="73"/>
      </c>
      <c r="CP37" s="48">
        <f t="shared" si="74"/>
      </c>
      <c r="CQ37" s="48">
        <f t="shared" si="75"/>
      </c>
      <c r="CR37" s="49">
        <f t="shared" si="76"/>
      </c>
      <c r="CS37" s="47">
        <f t="shared" si="77"/>
      </c>
      <c r="CT37" s="48">
        <f t="shared" si="78"/>
      </c>
      <c r="CU37" s="48">
        <f t="shared" si="79"/>
      </c>
      <c r="CV37" s="49">
        <f t="shared" si="80"/>
      </c>
    </row>
    <row r="38" spans="2:100" ht="27" customHeight="1" thickBot="1">
      <c r="B38" s="266">
        <v>10</v>
      </c>
      <c r="C38" s="267">
        <f t="shared" si="83"/>
        <v>930.4687499999997</v>
      </c>
      <c r="D38" s="268" t="s">
        <v>23</v>
      </c>
      <c r="E38" s="269" t="str">
        <f>VLOOKUP(D38,Equipes!$C$6:$D$25,2,FALSE)</f>
        <v>ASC SAULXURES</v>
      </c>
      <c r="F38" s="270">
        <v>2</v>
      </c>
      <c r="G38" s="271" t="s">
        <v>4</v>
      </c>
      <c r="H38" s="272">
        <v>0</v>
      </c>
      <c r="I38" s="273" t="s">
        <v>24</v>
      </c>
      <c r="J38" s="274" t="str">
        <f>VLOOKUP(I38,Equipes!$C$6:$D$25,2,FALSE)</f>
        <v>FC TONNOY</v>
      </c>
      <c r="K38" s="266">
        <v>10</v>
      </c>
      <c r="L38" s="275">
        <f t="shared" si="84"/>
        <v>930.4687499999997</v>
      </c>
      <c r="M38" s="268" t="s">
        <v>27</v>
      </c>
      <c r="N38" s="276" t="str">
        <f>VLOOKUP(M38,Equipes!$C$6:$D$25,2,FALSE)</f>
        <v>OL FROUARD POMPEY</v>
      </c>
      <c r="O38" s="270">
        <v>0</v>
      </c>
      <c r="P38" s="271" t="s">
        <v>4</v>
      </c>
      <c r="Q38" s="272">
        <v>4</v>
      </c>
      <c r="R38" s="273" t="s">
        <v>28</v>
      </c>
      <c r="S38" s="274" t="str">
        <f>VLOOKUP(R38,Equipes!$C$6:$D$25,2,FALSE)</f>
        <v>ST ETIENNE LES REMIREMONT</v>
      </c>
      <c r="U38" s="158">
        <f t="shared" si="2"/>
      </c>
      <c r="V38" s="159">
        <f t="shared" si="3"/>
      </c>
      <c r="W38" s="159">
        <f t="shared" si="4"/>
      </c>
      <c r="X38" s="159">
        <f t="shared" si="5"/>
      </c>
      <c r="Y38" s="158">
        <f t="shared" si="6"/>
      </c>
      <c r="Z38" s="159">
        <f t="shared" si="7"/>
      </c>
      <c r="AA38" s="159">
        <f t="shared" si="8"/>
      </c>
      <c r="AB38" s="159">
        <f t="shared" si="9"/>
      </c>
      <c r="AC38" s="158">
        <f t="shared" si="10"/>
        <v>3</v>
      </c>
      <c r="AD38" s="159">
        <f t="shared" si="11"/>
      </c>
      <c r="AE38" s="159">
        <f t="shared" si="12"/>
      </c>
      <c r="AF38" s="159">
        <f t="shared" si="13"/>
      </c>
      <c r="AG38" s="158">
        <f t="shared" si="82"/>
      </c>
      <c r="AH38" s="159">
        <f t="shared" si="14"/>
        <v>0</v>
      </c>
      <c r="AI38" s="159">
        <f t="shared" si="15"/>
      </c>
      <c r="AJ38" s="159">
        <f t="shared" si="16"/>
      </c>
      <c r="AK38" s="158">
        <f t="shared" si="17"/>
      </c>
      <c r="AL38" s="159">
        <f t="shared" si="18"/>
      </c>
      <c r="AM38" s="159">
        <f t="shared" si="19"/>
      </c>
      <c r="AN38" s="159">
        <f t="shared" si="20"/>
      </c>
      <c r="AO38" s="158">
        <f t="shared" si="21"/>
      </c>
      <c r="AP38" s="159">
        <f t="shared" si="22"/>
      </c>
      <c r="AQ38" s="159">
        <f t="shared" si="23"/>
      </c>
      <c r="AR38" s="159">
        <f t="shared" si="24"/>
      </c>
      <c r="AS38" s="158">
        <f t="shared" si="25"/>
      </c>
      <c r="AT38" s="159">
        <f t="shared" si="26"/>
      </c>
      <c r="AU38" s="159">
        <f t="shared" si="27"/>
      </c>
      <c r="AV38" s="159">
        <f t="shared" si="28"/>
      </c>
      <c r="AW38" s="158">
        <f t="shared" si="29"/>
      </c>
      <c r="AX38" s="159">
        <f t="shared" si="30"/>
      </c>
      <c r="AY38" s="159">
        <f t="shared" si="31"/>
        <v>0</v>
      </c>
      <c r="AZ38" s="159">
        <f t="shared" si="32"/>
      </c>
      <c r="BA38" s="158">
        <f t="shared" si="33"/>
      </c>
      <c r="BB38" s="159">
        <f t="shared" si="34"/>
      </c>
      <c r="BC38" s="159">
        <f t="shared" si="35"/>
      </c>
      <c r="BD38" s="159">
        <f t="shared" si="36"/>
        <v>3</v>
      </c>
      <c r="BE38" s="158">
        <f t="shared" si="37"/>
      </c>
      <c r="BF38" s="159">
        <f t="shared" si="38"/>
      </c>
      <c r="BG38" s="159">
        <f t="shared" si="39"/>
      </c>
      <c r="BH38" s="159">
        <f t="shared" si="40"/>
      </c>
      <c r="BI38" s="158">
        <f t="shared" si="41"/>
      </c>
      <c r="BJ38" s="159">
        <f t="shared" si="42"/>
      </c>
      <c r="BK38" s="159">
        <f t="shared" si="43"/>
      </c>
      <c r="BL38" s="159">
        <f t="shared" si="44"/>
      </c>
      <c r="BM38" s="158">
        <f t="shared" si="45"/>
      </c>
      <c r="BN38" s="159">
        <f t="shared" si="46"/>
      </c>
      <c r="BO38" s="159">
        <f t="shared" si="47"/>
      </c>
      <c r="BP38" s="159">
        <f t="shared" si="48"/>
      </c>
      <c r="BQ38" s="158">
        <f t="shared" si="49"/>
      </c>
      <c r="BR38" s="159">
        <f t="shared" si="50"/>
      </c>
      <c r="BS38" s="159">
        <f t="shared" si="51"/>
      </c>
      <c r="BT38" s="159">
        <f t="shared" si="52"/>
      </c>
      <c r="BU38" s="158">
        <f t="shared" si="53"/>
      </c>
      <c r="BV38" s="159">
        <f t="shared" si="54"/>
      </c>
      <c r="BW38" s="159">
        <f t="shared" si="55"/>
      </c>
      <c r="BX38" s="159">
        <f t="shared" si="56"/>
      </c>
      <c r="BY38" s="158">
        <f t="shared" si="57"/>
      </c>
      <c r="BZ38" s="159">
        <f t="shared" si="58"/>
      </c>
      <c r="CA38" s="159">
        <f t="shared" si="59"/>
      </c>
      <c r="CB38" s="159">
        <f t="shared" si="60"/>
      </c>
      <c r="CC38" s="158">
        <f t="shared" si="61"/>
      </c>
      <c r="CD38" s="159">
        <f t="shared" si="62"/>
      </c>
      <c r="CE38" s="159">
        <f t="shared" si="63"/>
      </c>
      <c r="CF38" s="160">
        <f t="shared" si="64"/>
      </c>
      <c r="CG38" s="158">
        <f t="shared" si="65"/>
      </c>
      <c r="CH38" s="159">
        <f t="shared" si="66"/>
      </c>
      <c r="CI38" s="159">
        <f t="shared" si="67"/>
      </c>
      <c r="CJ38" s="160">
        <f t="shared" si="68"/>
      </c>
      <c r="CK38" s="158">
        <f t="shared" si="69"/>
      </c>
      <c r="CL38" s="159">
        <f t="shared" si="70"/>
      </c>
      <c r="CM38" s="159">
        <f t="shared" si="71"/>
      </c>
      <c r="CN38" s="160">
        <f t="shared" si="72"/>
      </c>
      <c r="CO38" s="158">
        <f t="shared" si="73"/>
      </c>
      <c r="CP38" s="159">
        <f t="shared" si="74"/>
      </c>
      <c r="CQ38" s="159">
        <f t="shared" si="75"/>
      </c>
      <c r="CR38" s="160">
        <f t="shared" si="76"/>
      </c>
      <c r="CS38" s="158">
        <f t="shared" si="77"/>
      </c>
      <c r="CT38" s="159">
        <f t="shared" si="78"/>
      </c>
      <c r="CU38" s="159">
        <f t="shared" si="79"/>
      </c>
      <c r="CV38" s="160">
        <f t="shared" si="80"/>
      </c>
    </row>
    <row r="39" spans="2:100" ht="27" customHeight="1">
      <c r="B39" s="156"/>
      <c r="C39" s="40"/>
      <c r="D39" s="37"/>
      <c r="E39" s="34"/>
      <c r="F39" s="38"/>
      <c r="G39" s="31"/>
      <c r="H39" s="38"/>
      <c r="I39" s="157"/>
      <c r="J39" s="16"/>
      <c r="K39" s="156"/>
      <c r="L39" s="32"/>
      <c r="M39" s="157"/>
      <c r="N39" s="16"/>
      <c r="O39" s="38"/>
      <c r="P39" s="31"/>
      <c r="Q39" s="38"/>
      <c r="R39" s="157"/>
      <c r="S39" s="16"/>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row>
    <row r="40" spans="2:100" ht="15" customHeight="1">
      <c r="B40"/>
      <c r="C40"/>
      <c r="D40"/>
      <c r="E40"/>
      <c r="F40"/>
      <c r="G40"/>
      <c r="H40"/>
      <c r="I40"/>
      <c r="J40"/>
      <c r="K40"/>
      <c r="L40"/>
      <c r="M40"/>
      <c r="N40" s="2"/>
      <c r="O40" s="38"/>
      <c r="P40" s="2"/>
      <c r="Q40" s="38"/>
      <c r="R40" s="2"/>
      <c r="S40" s="2"/>
      <c r="T40" s="165" t="s">
        <v>112</v>
      </c>
      <c r="U40" s="34">
        <f>SUM(U18:X38)</f>
        <v>4</v>
      </c>
      <c r="V40" s="34"/>
      <c r="W40" s="34"/>
      <c r="X40" s="50"/>
      <c r="Y40" s="34">
        <f>SUM(Y18:AB38)</f>
        <v>6</v>
      </c>
      <c r="Z40" s="34"/>
      <c r="AA40" s="50"/>
      <c r="AB40" s="50"/>
      <c r="AC40" s="50">
        <f>SUM(AC18:AF38)</f>
        <v>6</v>
      </c>
      <c r="AD40" s="50"/>
      <c r="AE40" s="34"/>
      <c r="AF40" s="50"/>
      <c r="AG40" s="50">
        <f>SUM(AG18:AJ38)</f>
        <v>4</v>
      </c>
      <c r="AH40" s="50"/>
      <c r="AI40" s="50"/>
      <c r="AJ40" s="34"/>
      <c r="AK40" s="34">
        <f>SUM(AK18:AN38)</f>
        <v>9</v>
      </c>
      <c r="AL40" s="50"/>
      <c r="AM40" s="50"/>
      <c r="AN40" s="50"/>
      <c r="AO40" s="50">
        <f>SUM(AO18:AR38)</f>
        <v>7</v>
      </c>
      <c r="AP40" s="34"/>
      <c r="AQ40" s="50"/>
      <c r="AR40" s="50"/>
      <c r="AS40" s="50">
        <f>SUM(AS18:AV38)</f>
        <v>7</v>
      </c>
      <c r="AT40" s="50"/>
      <c r="AU40" s="34"/>
      <c r="AV40" s="50"/>
      <c r="AW40" s="50">
        <f>SUM(AW18:AZ38)</f>
        <v>4</v>
      </c>
      <c r="AX40" s="50"/>
      <c r="AY40" s="50"/>
      <c r="AZ40" s="34"/>
      <c r="BA40" s="34">
        <f>SUM(BA18:BD38)</f>
        <v>6</v>
      </c>
      <c r="BB40" s="50"/>
      <c r="BC40" s="50"/>
      <c r="BD40" s="50"/>
      <c r="BE40" s="50">
        <f>SUM(BE18:BH38)</f>
        <v>4</v>
      </c>
      <c r="BF40" s="34"/>
      <c r="BG40" s="50"/>
      <c r="BH40" s="50"/>
      <c r="BI40" s="50">
        <f>SUM(BI18:BL38)</f>
        <v>4</v>
      </c>
      <c r="BJ40" s="50"/>
      <c r="BK40" s="34"/>
      <c r="BL40" s="50"/>
      <c r="BM40" s="50">
        <f>SUM(BM18:BP38)</f>
        <v>6</v>
      </c>
      <c r="BN40" s="50"/>
      <c r="BO40" s="50"/>
      <c r="BP40" s="43"/>
      <c r="BQ40" s="43">
        <f>SUM(BQ18:BT38)</f>
        <v>6</v>
      </c>
      <c r="BR40" s="43"/>
      <c r="BS40" s="43"/>
      <c r="BT40" s="43"/>
      <c r="BU40" s="43">
        <f>SUM(BU18:BX38)</f>
        <v>4</v>
      </c>
      <c r="BV40" s="43"/>
      <c r="BW40" s="43"/>
      <c r="BX40" s="43"/>
      <c r="BY40" s="43">
        <f>SUM(BY18:CB38)</f>
        <v>9</v>
      </c>
      <c r="BZ40" s="43"/>
      <c r="CA40" s="43"/>
      <c r="CB40" s="43"/>
      <c r="CC40" s="43">
        <f>SUM(CC18:CF38)</f>
        <v>7</v>
      </c>
      <c r="CD40" s="43"/>
      <c r="CE40" s="43"/>
      <c r="CF40" s="43"/>
      <c r="CG40" s="43">
        <f>SUM(CG18:CJ38)</f>
        <v>7</v>
      </c>
      <c r="CH40" s="43"/>
      <c r="CI40" s="43"/>
      <c r="CJ40" s="43"/>
      <c r="CK40" s="43">
        <f>SUM(CK18:CN38)</f>
        <v>4</v>
      </c>
      <c r="CL40" s="43"/>
      <c r="CM40" s="43"/>
      <c r="CN40" s="43"/>
      <c r="CO40" s="43">
        <f>SUM(CO18:CR38)</f>
        <v>6</v>
      </c>
      <c r="CP40" s="43"/>
      <c r="CQ40" s="43"/>
      <c r="CR40" s="43"/>
      <c r="CS40" s="43">
        <f>SUM(CS18:CV38)</f>
        <v>4</v>
      </c>
      <c r="CT40" s="43"/>
      <c r="CU40" s="43"/>
      <c r="CV40" s="43"/>
    </row>
    <row r="41" spans="2:100" ht="15" customHeight="1">
      <c r="B41"/>
      <c r="C41"/>
      <c r="D41"/>
      <c r="E41"/>
      <c r="F41"/>
      <c r="G41"/>
      <c r="H41"/>
      <c r="I41"/>
      <c r="J41"/>
      <c r="K41"/>
      <c r="L41"/>
      <c r="M41"/>
      <c r="N41" s="2"/>
      <c r="O41" s="2"/>
      <c r="P41" s="2"/>
      <c r="Q41" s="38"/>
      <c r="R41" s="2"/>
      <c r="S41" s="2"/>
      <c r="T41" s="165" t="s">
        <v>113</v>
      </c>
      <c r="U41" s="34">
        <f>COUNTIF(U18:X38,3)</f>
        <v>1</v>
      </c>
      <c r="V41" s="34"/>
      <c r="W41" s="43"/>
      <c r="X41" s="43"/>
      <c r="Y41" s="43">
        <f>COUNTIF(Y18:AB38,3)</f>
        <v>2</v>
      </c>
      <c r="Z41" s="34"/>
      <c r="AA41" s="43"/>
      <c r="AB41" s="43"/>
      <c r="AC41" s="43">
        <f>COUNTIF(AC18:AF38,3)</f>
        <v>2</v>
      </c>
      <c r="AD41" s="43"/>
      <c r="AE41" s="34"/>
      <c r="AF41" s="43"/>
      <c r="AG41" s="43">
        <f>COUNTIF(AG18:AJ38,3)</f>
        <v>1</v>
      </c>
      <c r="AH41" s="43"/>
      <c r="AI41" s="43"/>
      <c r="AJ41" s="34"/>
      <c r="AK41" s="34">
        <f>COUNTIF(AK18:AN38,3)</f>
        <v>3</v>
      </c>
      <c r="AL41" s="43"/>
      <c r="AM41" s="43"/>
      <c r="AN41" s="43"/>
      <c r="AO41" s="43">
        <f>COUNTIF(AO18:AR38,3)</f>
        <v>2</v>
      </c>
      <c r="AP41" s="34"/>
      <c r="AQ41" s="43"/>
      <c r="AR41" s="43"/>
      <c r="AS41" s="43">
        <f>COUNTIF(AS18:AV38,3)</f>
        <v>2</v>
      </c>
      <c r="AT41" s="43"/>
      <c r="AU41" s="34"/>
      <c r="AV41" s="43"/>
      <c r="AW41" s="43">
        <f>COUNTIF(AW18:AZ38,3)</f>
        <v>1</v>
      </c>
      <c r="AX41" s="43"/>
      <c r="AY41" s="43"/>
      <c r="AZ41" s="34"/>
      <c r="BA41" s="34">
        <f>COUNTIF(BA18:BD38,3)</f>
        <v>2</v>
      </c>
      <c r="BB41" s="43"/>
      <c r="BC41" s="43"/>
      <c r="BD41" s="43"/>
      <c r="BE41" s="43">
        <f>COUNTIF(BE18:BH38,3)</f>
        <v>1</v>
      </c>
      <c r="BF41" s="34"/>
      <c r="BG41" s="43"/>
      <c r="BH41" s="43"/>
      <c r="BI41" s="43">
        <f>COUNTIF(BI18:BL38,3)</f>
        <v>1</v>
      </c>
      <c r="BJ41" s="43"/>
      <c r="BK41" s="34"/>
      <c r="BL41" s="43"/>
      <c r="BM41" s="43">
        <f>COUNTIF(BM18:BP38,3)</f>
        <v>2</v>
      </c>
      <c r="BN41" s="43"/>
      <c r="BO41" s="43"/>
      <c r="BP41" s="43"/>
      <c r="BQ41" s="43">
        <f>COUNTIF(BQ18:BT38,3)</f>
        <v>2</v>
      </c>
      <c r="BR41" s="43"/>
      <c r="BS41" s="43"/>
      <c r="BT41" s="43"/>
      <c r="BU41" s="43">
        <f>COUNTIF(BU18:BX38,3)</f>
        <v>1</v>
      </c>
      <c r="BV41" s="43"/>
      <c r="BW41" s="43"/>
      <c r="BX41" s="43"/>
      <c r="BY41" s="43">
        <f>COUNTIF(BY18:CB38,3)</f>
        <v>3</v>
      </c>
      <c r="BZ41" s="43"/>
      <c r="CA41" s="43"/>
      <c r="CB41" s="43"/>
      <c r="CC41" s="43">
        <f>COUNTIF(CC18:CF38,3)</f>
        <v>2</v>
      </c>
      <c r="CD41" s="43"/>
      <c r="CE41" s="43"/>
      <c r="CF41" s="43"/>
      <c r="CG41" s="43">
        <f>COUNTIF(CG18:CJ38,3)</f>
        <v>2</v>
      </c>
      <c r="CH41" s="43"/>
      <c r="CI41" s="43"/>
      <c r="CJ41" s="43"/>
      <c r="CK41" s="43">
        <f>COUNTIF(CK18:CN38,3)</f>
        <v>1</v>
      </c>
      <c r="CL41" s="43"/>
      <c r="CM41" s="43"/>
      <c r="CN41" s="43"/>
      <c r="CO41" s="43">
        <f>COUNTIF(CO18:CR38,3)</f>
        <v>2</v>
      </c>
      <c r="CP41" s="43"/>
      <c r="CQ41" s="43"/>
      <c r="CR41" s="43"/>
      <c r="CS41" s="43">
        <f>COUNTIF(CS18:CV38,3)</f>
        <v>1</v>
      </c>
      <c r="CT41" s="43"/>
      <c r="CU41" s="43"/>
      <c r="CV41" s="43"/>
    </row>
    <row r="42" spans="2:100" ht="15" customHeight="1">
      <c r="B42"/>
      <c r="C42"/>
      <c r="D42"/>
      <c r="E42"/>
      <c r="F42"/>
      <c r="G42"/>
      <c r="H42"/>
      <c r="I42"/>
      <c r="J42"/>
      <c r="K42"/>
      <c r="L42"/>
      <c r="M42"/>
      <c r="N42"/>
      <c r="O42"/>
      <c r="P42"/>
      <c r="Q42"/>
      <c r="R42"/>
      <c r="S42"/>
      <c r="T42" s="165" t="s">
        <v>114</v>
      </c>
      <c r="U42" s="43">
        <f>COUNTIF(U18:X38,1)</f>
        <v>1</v>
      </c>
      <c r="V42" s="43"/>
      <c r="W42" s="43"/>
      <c r="X42" s="43"/>
      <c r="Y42" s="43">
        <f>COUNTIF(Y18:AB38,1)</f>
        <v>0</v>
      </c>
      <c r="Z42" s="43"/>
      <c r="AA42" s="43"/>
      <c r="AB42" s="43"/>
      <c r="AC42" s="43">
        <f>COUNTIF(AC18:AF38,1)</f>
        <v>0</v>
      </c>
      <c r="AD42" s="43"/>
      <c r="AE42" s="43"/>
      <c r="AF42" s="43"/>
      <c r="AG42" s="43">
        <f>COUNTIF(AG18:AJ38,1)</f>
        <v>1</v>
      </c>
      <c r="AH42" s="43"/>
      <c r="AI42" s="43"/>
      <c r="AJ42" s="43"/>
      <c r="AK42" s="43">
        <f>COUNTIF(AK18:AN38,1)</f>
        <v>0</v>
      </c>
      <c r="AL42" s="43"/>
      <c r="AM42" s="43"/>
      <c r="AN42" s="43"/>
      <c r="AO42" s="43">
        <f>COUNTIF(AO18:AR38,1)</f>
        <v>1</v>
      </c>
      <c r="AP42" s="43"/>
      <c r="AQ42" s="43"/>
      <c r="AR42" s="43"/>
      <c r="AS42" s="43">
        <f>COUNTIF(AS18:AV38,1)</f>
        <v>1</v>
      </c>
      <c r="AT42" s="43"/>
      <c r="AU42" s="43"/>
      <c r="AV42" s="43"/>
      <c r="AW42" s="43">
        <f>COUNTIF(AW18:AZ38,1)</f>
        <v>1</v>
      </c>
      <c r="AX42" s="43"/>
      <c r="AY42" s="43"/>
      <c r="AZ42" s="43"/>
      <c r="BA42" s="43">
        <f>COUNTIF(BA18:BD38,1)</f>
        <v>0</v>
      </c>
      <c r="BB42" s="43"/>
      <c r="BC42" s="43"/>
      <c r="BD42" s="43"/>
      <c r="BE42" s="43">
        <f>COUNTIF(BE18:BH38,1)</f>
        <v>1</v>
      </c>
      <c r="BF42" s="43"/>
      <c r="BG42" s="43"/>
      <c r="BH42" s="43"/>
      <c r="BI42" s="43">
        <f>COUNTIF(BI18:BL38,1)</f>
        <v>1</v>
      </c>
      <c r="BJ42" s="43"/>
      <c r="BK42" s="43"/>
      <c r="BL42" s="43"/>
      <c r="BM42" s="43">
        <f>COUNTIF(BM18:BP38,1)</f>
        <v>0</v>
      </c>
      <c r="BN42" s="43"/>
      <c r="BO42" s="43"/>
      <c r="BP42" s="43"/>
      <c r="BQ42" s="43">
        <f>COUNTIF(BQ18:BT38,1)</f>
        <v>0</v>
      </c>
      <c r="BR42" s="43"/>
      <c r="BS42" s="43"/>
      <c r="BT42" s="43"/>
      <c r="BU42" s="43">
        <f>COUNTIF(BU18:BX38,1)</f>
        <v>1</v>
      </c>
      <c r="BV42" s="43"/>
      <c r="BW42" s="43"/>
      <c r="BX42" s="43"/>
      <c r="BY42" s="43">
        <f>COUNTIF(BY18:CB38,1)</f>
        <v>0</v>
      </c>
      <c r="BZ42" s="43"/>
      <c r="CA42" s="43"/>
      <c r="CB42" s="43"/>
      <c r="CC42" s="43">
        <f>COUNTIF(CC18:CF38,1)</f>
        <v>1</v>
      </c>
      <c r="CD42" s="43"/>
      <c r="CE42" s="43"/>
      <c r="CF42" s="43"/>
      <c r="CG42" s="43">
        <f>COUNTIF(CG18:CJ38,1)</f>
        <v>1</v>
      </c>
      <c r="CH42" s="43"/>
      <c r="CI42" s="43"/>
      <c r="CJ42" s="43"/>
      <c r="CK42" s="43">
        <f>COUNTIF(CK18:CN38,1)</f>
        <v>1</v>
      </c>
      <c r="CL42" s="43"/>
      <c r="CM42" s="43"/>
      <c r="CN42" s="43"/>
      <c r="CO42" s="43">
        <f>COUNTIF(CO18:CR38,1)</f>
        <v>0</v>
      </c>
      <c r="CP42" s="43"/>
      <c r="CQ42" s="43"/>
      <c r="CR42" s="43"/>
      <c r="CS42" s="43">
        <f>COUNTIF(CS18:CV38,1)</f>
        <v>1</v>
      </c>
      <c r="CT42" s="43"/>
      <c r="CU42" s="43"/>
      <c r="CV42" s="43"/>
    </row>
    <row r="43" spans="2:100" ht="15" customHeight="1">
      <c r="B43"/>
      <c r="C43"/>
      <c r="D43"/>
      <c r="E43"/>
      <c r="F43"/>
      <c r="G43"/>
      <c r="H43"/>
      <c r="I43"/>
      <c r="J43"/>
      <c r="K43"/>
      <c r="L43"/>
      <c r="M43"/>
      <c r="N43"/>
      <c r="O43"/>
      <c r="P43"/>
      <c r="Q43"/>
      <c r="R43"/>
      <c r="S43"/>
      <c r="T43" s="165" t="s">
        <v>115</v>
      </c>
      <c r="U43" s="43">
        <f>COUNTIF(U18:X38,0)</f>
        <v>2</v>
      </c>
      <c r="V43" s="43"/>
      <c r="W43" s="43"/>
      <c r="X43" s="43"/>
      <c r="Y43" s="43">
        <f>COUNTIF(Y18:AB38,0)</f>
        <v>2</v>
      </c>
      <c r="Z43" s="43"/>
      <c r="AA43" s="43"/>
      <c r="AB43" s="43"/>
      <c r="AC43" s="43">
        <f>COUNTIF(AC18:AF38,0)</f>
        <v>2</v>
      </c>
      <c r="AD43" s="43"/>
      <c r="AE43" s="43"/>
      <c r="AF43" s="43"/>
      <c r="AG43" s="43">
        <f>COUNTIF(AG18:AJ38,0)</f>
        <v>2</v>
      </c>
      <c r="AH43" s="43"/>
      <c r="AI43" s="43"/>
      <c r="AJ43" s="43"/>
      <c r="AK43" s="43">
        <f>COUNTIF(AK18:AN38,0)</f>
        <v>1</v>
      </c>
      <c r="AL43" s="43"/>
      <c r="AM43" s="43"/>
      <c r="AN43" s="43"/>
      <c r="AO43" s="43">
        <f>COUNTIF(AO18:AR38,0)</f>
        <v>1</v>
      </c>
      <c r="AP43" s="43"/>
      <c r="AQ43" s="43"/>
      <c r="AR43" s="43"/>
      <c r="AS43" s="43">
        <f>COUNTIF(AS18:AV38,0)</f>
        <v>1</v>
      </c>
      <c r="AT43" s="43"/>
      <c r="AU43" s="43"/>
      <c r="AV43" s="43"/>
      <c r="AW43" s="43">
        <f>COUNTIF(AW18:AZ38,0)</f>
        <v>2</v>
      </c>
      <c r="AX43" s="43"/>
      <c r="AY43" s="43"/>
      <c r="AZ43" s="43"/>
      <c r="BA43" s="43">
        <f>COUNTIF(BA18:BD38,0)</f>
        <v>2</v>
      </c>
      <c r="BB43" s="43"/>
      <c r="BC43" s="43"/>
      <c r="BD43" s="43"/>
      <c r="BE43" s="43">
        <f>COUNTIF(BE18:BH38,0)</f>
        <v>2</v>
      </c>
      <c r="BF43" s="43"/>
      <c r="BG43" s="43"/>
      <c r="BH43" s="43"/>
      <c r="BI43" s="43">
        <f>COUNTIF(BI18:BL38,0)</f>
        <v>2</v>
      </c>
      <c r="BJ43" s="43"/>
      <c r="BK43" s="43"/>
      <c r="BL43" s="43"/>
      <c r="BM43" s="43">
        <f>COUNTIF(BM18:BP38,0)</f>
        <v>2</v>
      </c>
      <c r="BN43" s="43"/>
      <c r="BO43" s="43"/>
      <c r="BP43" s="43"/>
      <c r="BQ43" s="43">
        <f>COUNTIF(BQ18:BT38,0)</f>
        <v>2</v>
      </c>
      <c r="BR43" s="43"/>
      <c r="BS43" s="43"/>
      <c r="BT43" s="43"/>
      <c r="BU43" s="43">
        <f>COUNTIF(BU18:BX38,0)</f>
        <v>2</v>
      </c>
      <c r="BV43" s="43"/>
      <c r="BW43" s="43"/>
      <c r="BX43" s="43"/>
      <c r="BY43" s="43">
        <f>COUNTIF(BY18:CB38,0)</f>
        <v>1</v>
      </c>
      <c r="BZ43" s="43"/>
      <c r="CA43" s="43"/>
      <c r="CB43" s="43"/>
      <c r="CC43" s="43">
        <f>COUNTIF(CC18:CF38,0)</f>
        <v>1</v>
      </c>
      <c r="CD43" s="43"/>
      <c r="CE43" s="43"/>
      <c r="CF43" s="43"/>
      <c r="CG43" s="43">
        <f>COUNTIF(CG18:CJ38,0)</f>
        <v>1</v>
      </c>
      <c r="CH43" s="43"/>
      <c r="CI43" s="43"/>
      <c r="CJ43" s="43"/>
      <c r="CK43" s="43">
        <f>COUNTIF(CK18:CN38,0)</f>
        <v>2</v>
      </c>
      <c r="CL43" s="43"/>
      <c r="CM43" s="43"/>
      <c r="CN43" s="43"/>
      <c r="CO43" s="43">
        <f>COUNTIF(CO18:CR38,0)</f>
        <v>2</v>
      </c>
      <c r="CP43" s="43"/>
      <c r="CQ43" s="43"/>
      <c r="CR43" s="43"/>
      <c r="CS43" s="43">
        <f>COUNTIF(CS18:CV38,0)</f>
        <v>2</v>
      </c>
      <c r="CT43" s="43"/>
      <c r="CU43" s="43"/>
      <c r="CV43" s="43"/>
    </row>
    <row r="44" spans="2:100" ht="15" customHeight="1">
      <c r="B44" s="308"/>
      <c r="C44" s="308"/>
      <c r="D44" s="308"/>
      <c r="E44" s="308"/>
      <c r="F44" s="308"/>
      <c r="G44" s="308"/>
      <c r="H44" s="308"/>
      <c r="I44" s="308"/>
      <c r="J44" s="308"/>
      <c r="K44" s="308"/>
      <c r="L44" s="308"/>
      <c r="M44" s="308"/>
      <c r="N44" s="308"/>
      <c r="O44" s="308"/>
      <c r="P44" s="308"/>
      <c r="Q44" s="308"/>
      <c r="R44" s="308"/>
      <c r="S44" s="308"/>
      <c r="T44" s="166" t="s">
        <v>116</v>
      </c>
      <c r="U44" s="43">
        <f>COUNT(U18:X38)</f>
        <v>4</v>
      </c>
      <c r="V44" s="43"/>
      <c r="W44" s="43"/>
      <c r="X44" s="43"/>
      <c r="Y44" s="43">
        <f>COUNT(Y18:AB38)</f>
        <v>4</v>
      </c>
      <c r="Z44" s="43"/>
      <c r="AA44" s="43"/>
      <c r="AB44" s="43"/>
      <c r="AC44" s="43">
        <f>COUNT(AC18:AF38)</f>
        <v>4</v>
      </c>
      <c r="AD44" s="43"/>
      <c r="AE44" s="43"/>
      <c r="AF44" s="43"/>
      <c r="AG44" s="43">
        <f>COUNT(AG18:AJ38)</f>
        <v>4</v>
      </c>
      <c r="AH44" s="43"/>
      <c r="AI44" s="43"/>
      <c r="AJ44" s="43"/>
      <c r="AK44" s="43">
        <f>COUNT(AK18:AN38)</f>
        <v>4</v>
      </c>
      <c r="AL44" s="43"/>
      <c r="AM44" s="43"/>
      <c r="AN44" s="43"/>
      <c r="AO44" s="43">
        <f>COUNT(AO18:AR38)</f>
        <v>4</v>
      </c>
      <c r="AP44" s="43"/>
      <c r="AQ44" s="43"/>
      <c r="AR44" s="43"/>
      <c r="AS44" s="43">
        <f>COUNT(AS18:AV38)</f>
        <v>4</v>
      </c>
      <c r="AT44" s="43"/>
      <c r="AU44" s="43"/>
      <c r="AV44" s="43"/>
      <c r="AW44" s="43">
        <f>COUNT(AW18:AZ38)</f>
        <v>4</v>
      </c>
      <c r="AX44" s="43"/>
      <c r="AY44" s="43"/>
      <c r="AZ44" s="43"/>
      <c r="BA44" s="43">
        <f>COUNT(BA18:BD38)</f>
        <v>4</v>
      </c>
      <c r="BB44" s="43"/>
      <c r="BC44" s="43"/>
      <c r="BD44" s="43"/>
      <c r="BE44" s="43">
        <f>COUNT(BE18:BH38)</f>
        <v>4</v>
      </c>
      <c r="BF44" s="43"/>
      <c r="BG44" s="43"/>
      <c r="BH44" s="43"/>
      <c r="BI44" s="43">
        <f>COUNT(BI18:BL38)</f>
        <v>4</v>
      </c>
      <c r="BJ44" s="43"/>
      <c r="BK44" s="43"/>
      <c r="BL44" s="43"/>
      <c r="BM44" s="43">
        <f>COUNT(BM18:BP38)</f>
        <v>4</v>
      </c>
      <c r="BN44" s="43"/>
      <c r="BO44" s="43"/>
      <c r="BP44" s="43"/>
      <c r="BQ44" s="43">
        <f>COUNT(BQ18:BT38)</f>
        <v>4</v>
      </c>
      <c r="BR44" s="43"/>
      <c r="BS44" s="43"/>
      <c r="BT44" s="43"/>
      <c r="BU44" s="43">
        <f>COUNT(BU18:BX38)</f>
        <v>4</v>
      </c>
      <c r="BV44" s="43"/>
      <c r="BW44" s="43"/>
      <c r="BX44" s="43"/>
      <c r="BY44" s="43">
        <f>COUNT(BY18:CB38)</f>
        <v>4</v>
      </c>
      <c r="BZ44" s="43"/>
      <c r="CA44" s="43"/>
      <c r="CB44" s="43"/>
      <c r="CC44" s="43">
        <f>COUNT(CC18:CF38)</f>
        <v>4</v>
      </c>
      <c r="CD44" s="43"/>
      <c r="CE44" s="43"/>
      <c r="CF44" s="43"/>
      <c r="CG44" s="43">
        <f>COUNT(CG18:CJ38)</f>
        <v>4</v>
      </c>
      <c r="CH44" s="43"/>
      <c r="CI44" s="43"/>
      <c r="CJ44" s="43"/>
      <c r="CK44" s="43">
        <f>COUNT(CK18:CN38)</f>
        <v>4</v>
      </c>
      <c r="CL44" s="43"/>
      <c r="CM44" s="43"/>
      <c r="CN44" s="43"/>
      <c r="CO44" s="43">
        <f>COUNT(CO18:CR38)</f>
        <v>4</v>
      </c>
      <c r="CP44" s="43"/>
      <c r="CQ44" s="43"/>
      <c r="CR44" s="43"/>
      <c r="CS44" s="43">
        <f>COUNT(CS18:CV38)</f>
        <v>4</v>
      </c>
      <c r="CT44" s="43"/>
      <c r="CU44" s="43"/>
      <c r="CV44" s="43"/>
    </row>
    <row r="45" spans="2:100" ht="15" customHeight="1">
      <c r="B45"/>
      <c r="C45"/>
      <c r="D45"/>
      <c r="E45"/>
      <c r="F45"/>
      <c r="G45"/>
      <c r="H45"/>
      <c r="I45"/>
      <c r="J45"/>
      <c r="K45"/>
      <c r="L45"/>
      <c r="M45"/>
      <c r="N45"/>
      <c r="O45"/>
      <c r="P45"/>
      <c r="Q45"/>
      <c r="R45"/>
      <c r="S45"/>
      <c r="T45" s="165"/>
      <c r="U45" s="42" t="s">
        <v>5</v>
      </c>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row>
    <row r="46" spans="2:100" ht="12.75">
      <c r="B46"/>
      <c r="C46"/>
      <c r="D46"/>
      <c r="E46"/>
      <c r="F46"/>
      <c r="G46"/>
      <c r="H46"/>
      <c r="I46"/>
      <c r="J46"/>
      <c r="K46"/>
      <c r="L46"/>
      <c r="M46"/>
      <c r="N46"/>
      <c r="O46"/>
      <c r="P46"/>
      <c r="Q46"/>
      <c r="R46"/>
      <c r="S46"/>
      <c r="T46" s="165"/>
      <c r="U46" s="312" t="str">
        <f>VLOOKUP(U1,Equipes!$C$6:$D$25,2,FALSE)</f>
        <v>G.S.N.M. 1</v>
      </c>
      <c r="V46" s="313"/>
      <c r="W46" s="313"/>
      <c r="X46" s="313"/>
      <c r="Y46" s="306" t="str">
        <f>VLOOKUP(Y1,Equipes!$C$6:$D$25,2,FALSE)</f>
        <v>OUDJA</v>
      </c>
      <c r="Z46" s="306"/>
      <c r="AA46" s="306"/>
      <c r="AB46" s="306"/>
      <c r="AC46" s="306" t="str">
        <f>VLOOKUP(AC1,Equipes!$C$6:$D$25,2,FALSE)</f>
        <v>ASC SAULXURES</v>
      </c>
      <c r="AD46" s="306"/>
      <c r="AE46" s="306"/>
      <c r="AF46" s="306"/>
      <c r="AG46" s="306" t="str">
        <f>VLOOKUP(AG1,Equipes!$C$6:$D$25,2,FALSE)</f>
        <v>FC TONNOY</v>
      </c>
      <c r="AH46" s="306"/>
      <c r="AI46" s="306"/>
      <c r="AJ46" s="306"/>
      <c r="AK46" s="306" t="str">
        <f>VLOOKUP(AK1,Equipes!$C$6:$D$25,2,FALSE)</f>
        <v>AS DOMMARTIN</v>
      </c>
      <c r="AL46" s="306"/>
      <c r="AM46" s="306"/>
      <c r="AN46" s="306"/>
      <c r="AO46" s="306" t="str">
        <f>VLOOKUP(AO1,Equipes!$C$6:$D$25,2,FALSE)</f>
        <v>A.S.N.L.</v>
      </c>
      <c r="AP46" s="306"/>
      <c r="AQ46" s="306"/>
      <c r="AR46" s="306"/>
      <c r="AS46" s="306" t="str">
        <f>VLOOKUP(AS1,Equipes!$C$6:$D$25,2,FALSE)</f>
        <v>JARVILLE</v>
      </c>
      <c r="AT46" s="306"/>
      <c r="AU46" s="306"/>
      <c r="AV46" s="306"/>
      <c r="AW46" s="306" t="str">
        <f>VLOOKUP(AW1,Equipes!$C$6:$D$25,2,FALSE)</f>
        <v>OL FROUARD POMPEY</v>
      </c>
      <c r="AX46" s="306"/>
      <c r="AY46" s="306"/>
      <c r="AZ46" s="306"/>
      <c r="BA46" s="306" t="str">
        <f>VLOOKUP(BA1,Equipes!$C$6:$D$25,2,FALSE)</f>
        <v>ST ETIENNE LES REMIREMONT</v>
      </c>
      <c r="BB46" s="306"/>
      <c r="BC46" s="306"/>
      <c r="BD46" s="306"/>
      <c r="BE46" s="306" t="str">
        <f>VLOOKUP(BE1,Equipes!$C$6:$D$25,2,FALSE)</f>
        <v>FC NOMENY</v>
      </c>
      <c r="BF46" s="306"/>
      <c r="BG46" s="306"/>
      <c r="BH46" s="306"/>
      <c r="BI46" s="306" t="str">
        <f>VLOOKUP(BI1,Equipes!$C$6:$D$25,2,FALSE)</f>
        <v>G.S.N.M. 2</v>
      </c>
      <c r="BJ46" s="306"/>
      <c r="BK46" s="306"/>
      <c r="BL46" s="306"/>
      <c r="BM46" s="306" t="str">
        <f>VLOOKUP(BM1,Equipes!$C$6:$D$25,2,FALSE)</f>
        <v>CSO BLENOD</v>
      </c>
      <c r="BN46" s="306"/>
      <c r="BO46" s="306"/>
      <c r="BP46" s="306"/>
      <c r="BQ46" s="306" t="str">
        <f>VLOOKUP(BQ1,Equipes!$C$6:$D$25,2,FALSE)</f>
        <v>AS STE MARIE AUX CHENES</v>
      </c>
      <c r="BR46" s="306"/>
      <c r="BS46" s="306"/>
      <c r="BT46" s="306"/>
      <c r="BU46" s="306" t="str">
        <f>VLOOKUP(BU1,Equipes!$C$6:$D$25,2,FALSE)</f>
        <v>COS VILLERS</v>
      </c>
      <c r="BV46" s="306"/>
      <c r="BW46" s="306"/>
      <c r="BX46" s="306"/>
      <c r="BY46" s="306" t="str">
        <f>VLOOKUP(BY1,Equipes!$C$6:$D$25,2,FALSE)</f>
        <v>ROUSSY ZOOFFTGEN</v>
      </c>
      <c r="BZ46" s="306"/>
      <c r="CA46" s="306"/>
      <c r="CB46" s="306"/>
      <c r="CC46" s="306" t="str">
        <f>VLOOKUP(CC1,Equipes!$C$6:$D$25,2,FALSE)</f>
        <v>NANCY HAUSSONVILLE</v>
      </c>
      <c r="CD46" s="306"/>
      <c r="CE46" s="306"/>
      <c r="CF46" s="306"/>
      <c r="CG46" s="306" t="str">
        <f>VLOOKUP(CG1,Equipes!$C$6:$D$25,2,FALSE)</f>
        <v>HETTANGE GRANDE</v>
      </c>
      <c r="CH46" s="306"/>
      <c r="CI46" s="306"/>
      <c r="CJ46" s="306"/>
      <c r="CK46" s="306" t="str">
        <f>VLOOKUP(CK1,Equipes!$C$6:$D$25,2,FALSE)</f>
        <v>ES PONT A MOUSSON</v>
      </c>
      <c r="CL46" s="306"/>
      <c r="CM46" s="306"/>
      <c r="CN46" s="306"/>
      <c r="CO46" s="306" t="str">
        <f>VLOOKUP(CO1,Equipes!$C$6:$D$25,2,FALSE)</f>
        <v>ES LANEUVEUVILLE</v>
      </c>
      <c r="CP46" s="306"/>
      <c r="CQ46" s="306"/>
      <c r="CR46" s="306"/>
      <c r="CS46" s="306" t="str">
        <f>VLOOKUP(CS1,Equipes!$C$6:$D$25,2,FALSE)</f>
        <v>FC NEUFCHATEAU</v>
      </c>
      <c r="CT46" s="306"/>
      <c r="CU46" s="306"/>
      <c r="CV46" s="306"/>
    </row>
    <row r="47" spans="2:100" ht="27" customHeight="1">
      <c r="B47"/>
      <c r="C47"/>
      <c r="D47"/>
      <c r="E47"/>
      <c r="F47"/>
      <c r="G47"/>
      <c r="H47"/>
      <c r="I47"/>
      <c r="J47"/>
      <c r="K47"/>
      <c r="L47"/>
      <c r="M47"/>
      <c r="N47"/>
      <c r="O47"/>
      <c r="P47"/>
      <c r="Q47"/>
      <c r="R47"/>
      <c r="S47"/>
      <c r="T47" s="165"/>
      <c r="U47" s="51">
        <f aca="true" t="shared" si="85" ref="U47:U67">IF($D18=U$1,$F18,0)</f>
        <v>1</v>
      </c>
      <c r="V47" s="52">
        <f aca="true" t="shared" si="86" ref="V47:V67">IF($I18=V$1,$H18,0)</f>
        <v>0</v>
      </c>
      <c r="W47" s="52">
        <f aca="true" t="shared" si="87" ref="W47:W67">IF($M18=W$1,$O18,0)</f>
        <v>0</v>
      </c>
      <c r="X47" s="53">
        <f aca="true" t="shared" si="88" ref="X47:X67">IF($R18=X$1,$Q18,0)</f>
        <v>0</v>
      </c>
      <c r="Y47" s="51">
        <f aca="true" t="shared" si="89" ref="Y47:Y67">IF($D18=Y$1,$F18,0)</f>
        <v>0</v>
      </c>
      <c r="Z47" s="52">
        <f aca="true" t="shared" si="90" ref="Z47:Z67">IF($I18=Z$1,$H18,0)</f>
        <v>0</v>
      </c>
      <c r="AA47" s="52">
        <f aca="true" t="shared" si="91" ref="AA47:AA67">IF($M18=AA$1,$O18,0)</f>
        <v>0</v>
      </c>
      <c r="AB47" s="53">
        <f aca="true" t="shared" si="92" ref="AB47:AB67">IF($R18=AB$1,$Q18,0)</f>
        <v>0</v>
      </c>
      <c r="AC47" s="51">
        <f aca="true" t="shared" si="93" ref="AC47:AC67">IF($D18=AC$1,$F18,0)</f>
        <v>0</v>
      </c>
      <c r="AD47" s="52">
        <f aca="true" t="shared" si="94" ref="AD47:AD67">IF($I18=AD$1,$H18,0)</f>
        <v>2</v>
      </c>
      <c r="AE47" s="52">
        <f aca="true" t="shared" si="95" ref="AE47:AE67">IF($M18=AE$1,$O18,0)</f>
        <v>0</v>
      </c>
      <c r="AF47" s="53">
        <f aca="true" t="shared" si="96" ref="AF47:AF67">IF($R18=AF$1,$Q18,0)</f>
        <v>0</v>
      </c>
      <c r="AG47" s="51">
        <f aca="true" t="shared" si="97" ref="AG47:AG67">IF($D18=AG$1,$F18,0)</f>
        <v>0</v>
      </c>
      <c r="AH47" s="52">
        <f aca="true" t="shared" si="98" ref="AH47:AH67">IF($I18=AH$1,$H18,0)</f>
        <v>0</v>
      </c>
      <c r="AI47" s="52">
        <f aca="true" t="shared" si="99" ref="AI47:AI67">IF($M18=AI$1,$O18,0)</f>
        <v>0</v>
      </c>
      <c r="AJ47" s="53">
        <f aca="true" t="shared" si="100" ref="AJ47:AJ67">IF($R18=AJ$1,$Q18,0)</f>
        <v>0</v>
      </c>
      <c r="AK47" s="51">
        <f aca="true" t="shared" si="101" ref="AK47:AK67">IF($D18=AK$1,$F18,0)</f>
        <v>0</v>
      </c>
      <c r="AL47" s="52">
        <f aca="true" t="shared" si="102" ref="AL47:AL67">IF($I18=AL$1,$H18,0)</f>
        <v>0</v>
      </c>
      <c r="AM47" s="52">
        <f aca="true" t="shared" si="103" ref="AM47:AM67">IF($M18=AM$1,$O18,0)</f>
        <v>0</v>
      </c>
      <c r="AN47" s="53">
        <f aca="true" t="shared" si="104" ref="AN47:AN67">IF($R18=AN$1,$Q18,0)</f>
        <v>0</v>
      </c>
      <c r="AO47" s="51">
        <f aca="true" t="shared" si="105" ref="AO47:AO67">IF($D18=AO$1,$F18,0)</f>
        <v>0</v>
      </c>
      <c r="AP47" s="52">
        <f aca="true" t="shared" si="106" ref="AP47:AP67">IF($I18=AP$1,$H18,0)</f>
        <v>0</v>
      </c>
      <c r="AQ47" s="52">
        <f aca="true" t="shared" si="107" ref="AQ47:AQ67">IF($M18=AQ$1,$O18,0)</f>
        <v>0</v>
      </c>
      <c r="AR47" s="53">
        <f aca="true" t="shared" si="108" ref="AR47:AR67">IF($R18=AR$1,$Q18,0)</f>
        <v>0</v>
      </c>
      <c r="AS47" s="51">
        <f aca="true" t="shared" si="109" ref="AS47:AS67">IF($D18=AS$1,$F18,0)</f>
        <v>0</v>
      </c>
      <c r="AT47" s="52">
        <f aca="true" t="shared" si="110" ref="AT47:AT67">IF($I18=AT$1,$H18,0)</f>
        <v>0</v>
      </c>
      <c r="AU47" s="52">
        <f aca="true" t="shared" si="111" ref="AU47:AU67">IF($M18=AU$1,$O18,0)</f>
        <v>0</v>
      </c>
      <c r="AV47" s="53">
        <f aca="true" t="shared" si="112" ref="AV47:AV67">IF($R18=AV$1,$Q18,0)</f>
        <v>0</v>
      </c>
      <c r="AW47" s="51">
        <f aca="true" t="shared" si="113" ref="AW47:AW67">IF($D18=AW$1,$F18,0)</f>
        <v>0</v>
      </c>
      <c r="AX47" s="52">
        <f aca="true" t="shared" si="114" ref="AX47:AX67">IF($I18=AX$1,$H18,0)</f>
        <v>0</v>
      </c>
      <c r="AY47" s="52">
        <f aca="true" t="shared" si="115" ref="AY47:AY67">IF($M18=AY$1,$O18,0)</f>
        <v>0</v>
      </c>
      <c r="AZ47" s="53">
        <f aca="true" t="shared" si="116" ref="AZ47:AZ67">IF($R18=AZ$1,$Q18,0)</f>
        <v>0</v>
      </c>
      <c r="BA47" s="51">
        <f aca="true" t="shared" si="117" ref="BA47:BA67">IF($D18=BA$1,$F18,0)</f>
        <v>0</v>
      </c>
      <c r="BB47" s="52">
        <f aca="true" t="shared" si="118" ref="BB47:BB67">IF($I18=BB$1,$H18,0)</f>
        <v>0</v>
      </c>
      <c r="BC47" s="52">
        <f aca="true" t="shared" si="119" ref="BC47:BC67">IF($M18=BC$1,$O18,0)</f>
        <v>0</v>
      </c>
      <c r="BD47" s="53">
        <f aca="true" t="shared" si="120" ref="BD47:BD67">IF($R18=BD$1,$Q18,0)</f>
        <v>0</v>
      </c>
      <c r="BE47" s="51">
        <f aca="true" t="shared" si="121" ref="BE47:BE67">IF($D18=BE$1,$F18,0)</f>
        <v>0</v>
      </c>
      <c r="BF47" s="52">
        <f aca="true" t="shared" si="122" ref="BF47:BF67">IF($I18=BF$1,$H18,0)</f>
        <v>0</v>
      </c>
      <c r="BG47" s="52">
        <f aca="true" t="shared" si="123" ref="BG47:BG67">IF($M18=BG$1,$O18,0)</f>
        <v>0</v>
      </c>
      <c r="BH47" s="53">
        <f aca="true" t="shared" si="124" ref="BH47:BH67">IF($R18=BH$1,$Q18,0)</f>
        <v>0</v>
      </c>
      <c r="BI47" s="51">
        <f aca="true" t="shared" si="125" ref="BI47:BI67">IF($D18=BI$1,$F18,0)</f>
        <v>0</v>
      </c>
      <c r="BJ47" s="52">
        <f aca="true" t="shared" si="126" ref="BJ47:BJ67">IF($I18=BJ$1,$H18,0)</f>
        <v>0</v>
      </c>
      <c r="BK47" s="52">
        <f aca="true" t="shared" si="127" ref="BK47:BK67">IF($M18=BK$1,$O18,0)</f>
        <v>0</v>
      </c>
      <c r="BL47" s="53">
        <f aca="true" t="shared" si="128" ref="BL47:BL67">IF($R18=BL$1,$Q18,0)</f>
        <v>0</v>
      </c>
      <c r="BM47" s="51">
        <f aca="true" t="shared" si="129" ref="BM47:BM67">IF($D18=BM$1,$F18,0)</f>
        <v>0</v>
      </c>
      <c r="BN47" s="52">
        <f aca="true" t="shared" si="130" ref="BN47:BN67">IF($I18=BN$1,$H18,0)</f>
        <v>0</v>
      </c>
      <c r="BO47" s="52">
        <f aca="true" t="shared" si="131" ref="BO47:BO67">IF($M18=BO$1,$O18,0)</f>
        <v>0</v>
      </c>
      <c r="BP47" s="53">
        <f aca="true" t="shared" si="132" ref="BP47:BP67">IF($R18=BP$1,$Q18,0)</f>
        <v>0</v>
      </c>
      <c r="BQ47" s="51">
        <f aca="true" t="shared" si="133" ref="BQ47:BQ67">IF($D18=BQ$1,$F18,0)</f>
        <v>0</v>
      </c>
      <c r="BR47" s="52">
        <f aca="true" t="shared" si="134" ref="BR47:BR67">IF($I18=BR$1,$H18,0)</f>
        <v>0</v>
      </c>
      <c r="BS47" s="52">
        <f aca="true" t="shared" si="135" ref="BS47:BS67">IF($M18=BS$1,$O18,0)</f>
        <v>0</v>
      </c>
      <c r="BT47" s="53">
        <f aca="true" t="shared" si="136" ref="BT47:BT67">IF($R18=BT$1,$Q18,0)</f>
        <v>0</v>
      </c>
      <c r="BU47" s="51">
        <f aca="true" t="shared" si="137" ref="BU47:BU67">IF($D18=BU$1,$F18,0)</f>
        <v>0</v>
      </c>
      <c r="BV47" s="52">
        <f aca="true" t="shared" si="138" ref="BV47:BV67">IF($I18=BV$1,$H18,0)</f>
        <v>0</v>
      </c>
      <c r="BW47" s="52">
        <f aca="true" t="shared" si="139" ref="BW47:BW67">IF($M18=BW$1,$O18,0)</f>
        <v>0</v>
      </c>
      <c r="BX47" s="53">
        <f aca="true" t="shared" si="140" ref="BX47:BX67">IF($R18=BX$1,$Q18,0)</f>
        <v>0</v>
      </c>
      <c r="BY47" s="51">
        <f aca="true" t="shared" si="141" ref="BY47:BY67">IF($D18=BY$1,$F18,0)</f>
        <v>0</v>
      </c>
      <c r="BZ47" s="52">
        <f aca="true" t="shared" si="142" ref="BZ47:BZ67">IF($I18=BZ$1,$H18,0)</f>
        <v>0</v>
      </c>
      <c r="CA47" s="52">
        <f aca="true" t="shared" si="143" ref="CA47:CA67">IF($M18=CA$1,$O18,0)</f>
        <v>0</v>
      </c>
      <c r="CB47" s="53">
        <f aca="true" t="shared" si="144" ref="CB47:CB67">IF($R18=CB$1,$Q18,0)</f>
        <v>0</v>
      </c>
      <c r="CC47" s="52">
        <f aca="true" t="shared" si="145" ref="CC47:CC67">IF($D18=CC$1,$F18,0)</f>
        <v>0</v>
      </c>
      <c r="CD47" s="52">
        <f aca="true" t="shared" si="146" ref="CD47:CD67">IF($I18=CD$1,$H18,0)</f>
        <v>0</v>
      </c>
      <c r="CE47" s="52">
        <f aca="true" t="shared" si="147" ref="CE47:CE67">IF($M18=CE$1,$O18,0)</f>
        <v>0</v>
      </c>
      <c r="CF47" s="53">
        <f aca="true" t="shared" si="148" ref="CF47:CF67">IF($R18=CF$1,$Q18,0)</f>
        <v>0</v>
      </c>
      <c r="CG47" s="52">
        <f aca="true" t="shared" si="149" ref="CG47:CG67">IF($D18=CG$1,$F18,0)</f>
        <v>0</v>
      </c>
      <c r="CH47" s="52">
        <f aca="true" t="shared" si="150" ref="CH47:CH67">IF($I18=CH$1,$H18,0)</f>
        <v>0</v>
      </c>
      <c r="CI47" s="52">
        <f aca="true" t="shared" si="151" ref="CI47:CI67">IF($M18=CI$1,$O18,0)</f>
        <v>0</v>
      </c>
      <c r="CJ47" s="53">
        <f aca="true" t="shared" si="152" ref="CJ47:CJ67">IF($R18=CJ$1,$Q18,0)</f>
        <v>0</v>
      </c>
      <c r="CK47" s="52">
        <f aca="true" t="shared" si="153" ref="CK47:CK67">IF($D18=CK$1,$F18,0)</f>
        <v>0</v>
      </c>
      <c r="CL47" s="52">
        <f aca="true" t="shared" si="154" ref="CL47:CL67">IF($I18=CL$1,$H18,0)</f>
        <v>0</v>
      </c>
      <c r="CM47" s="52">
        <f aca="true" t="shared" si="155" ref="CM47:CM67">IF($M18=CM$1,$O18,0)</f>
        <v>0</v>
      </c>
      <c r="CN47" s="53">
        <f aca="true" t="shared" si="156" ref="CN47:CN67">IF($R18=CN$1,$Q18,0)</f>
        <v>0</v>
      </c>
      <c r="CO47" s="52">
        <f aca="true" t="shared" si="157" ref="CO47:CO67">IF($D18=CO$1,$F18,0)</f>
        <v>0</v>
      </c>
      <c r="CP47" s="52">
        <f aca="true" t="shared" si="158" ref="CP47:CP67">IF($I18=CP$1,$H18,0)</f>
        <v>0</v>
      </c>
      <c r="CQ47" s="52">
        <f aca="true" t="shared" si="159" ref="CQ47:CQ67">IF($M18=CQ$1,$O18,0)</f>
        <v>0</v>
      </c>
      <c r="CR47" s="53">
        <f aca="true" t="shared" si="160" ref="CR47:CR67">IF($R18=CR$1,$Q18,0)</f>
        <v>0</v>
      </c>
      <c r="CS47" s="52">
        <f aca="true" t="shared" si="161" ref="CS47:CS67">IF($D18=CS$1,$F18,0)</f>
        <v>0</v>
      </c>
      <c r="CT47" s="52">
        <f aca="true" t="shared" si="162" ref="CT47:CT67">IF($I18=CT$1,$H18,0)</f>
        <v>0</v>
      </c>
      <c r="CU47" s="52">
        <f aca="true" t="shared" si="163" ref="CU47:CU67">IF($M18=CU$1,$O18,0)</f>
        <v>0</v>
      </c>
      <c r="CV47" s="53">
        <f aca="true" t="shared" si="164" ref="CV47:CV67">IF($R18=CV$1,$Q18,0)</f>
        <v>0</v>
      </c>
    </row>
    <row r="48" spans="2:100" ht="27" customHeight="1">
      <c r="B48"/>
      <c r="C48"/>
      <c r="D48"/>
      <c r="E48"/>
      <c r="F48"/>
      <c r="G48"/>
      <c r="H48"/>
      <c r="I48"/>
      <c r="J48"/>
      <c r="K48"/>
      <c r="L48"/>
      <c r="M48"/>
      <c r="N48"/>
      <c r="O48"/>
      <c r="P48"/>
      <c r="Q48"/>
      <c r="R48"/>
      <c r="S48"/>
      <c r="T48" s="165"/>
      <c r="U48" s="51">
        <f t="shared" si="85"/>
        <v>0</v>
      </c>
      <c r="V48" s="52">
        <f t="shared" si="86"/>
        <v>0</v>
      </c>
      <c r="W48" s="52">
        <f t="shared" si="87"/>
        <v>0</v>
      </c>
      <c r="X48" s="53">
        <f t="shared" si="88"/>
        <v>0</v>
      </c>
      <c r="Y48" s="51">
        <f t="shared" si="89"/>
        <v>2</v>
      </c>
      <c r="Z48" s="52">
        <f t="shared" si="90"/>
        <v>0</v>
      </c>
      <c r="AA48" s="52">
        <f t="shared" si="91"/>
        <v>0</v>
      </c>
      <c r="AB48" s="53">
        <f t="shared" si="92"/>
        <v>0</v>
      </c>
      <c r="AC48" s="51">
        <f t="shared" si="93"/>
        <v>0</v>
      </c>
      <c r="AD48" s="52">
        <f t="shared" si="94"/>
        <v>0</v>
      </c>
      <c r="AE48" s="52">
        <f t="shared" si="95"/>
        <v>0</v>
      </c>
      <c r="AF48" s="53">
        <f t="shared" si="96"/>
        <v>0</v>
      </c>
      <c r="AG48" s="51">
        <f t="shared" si="97"/>
        <v>0</v>
      </c>
      <c r="AH48" s="52">
        <f t="shared" si="98"/>
        <v>0</v>
      </c>
      <c r="AI48" s="52">
        <f t="shared" si="99"/>
        <v>0</v>
      </c>
      <c r="AJ48" s="53">
        <f t="shared" si="100"/>
        <v>0</v>
      </c>
      <c r="AK48" s="51">
        <f t="shared" si="101"/>
        <v>0</v>
      </c>
      <c r="AL48" s="52">
        <f t="shared" si="102"/>
        <v>0</v>
      </c>
      <c r="AM48" s="52">
        <f t="shared" si="103"/>
        <v>0</v>
      </c>
      <c r="AN48" s="53">
        <f t="shared" si="104"/>
        <v>0</v>
      </c>
      <c r="AO48" s="51">
        <f t="shared" si="105"/>
        <v>0</v>
      </c>
      <c r="AP48" s="52">
        <f t="shared" si="106"/>
        <v>0</v>
      </c>
      <c r="AQ48" s="52">
        <f t="shared" si="107"/>
        <v>0</v>
      </c>
      <c r="AR48" s="53">
        <f t="shared" si="108"/>
        <v>0</v>
      </c>
      <c r="AS48" s="51">
        <f t="shared" si="109"/>
        <v>0</v>
      </c>
      <c r="AT48" s="52">
        <f t="shared" si="110"/>
        <v>0</v>
      </c>
      <c r="AU48" s="52">
        <f t="shared" si="111"/>
        <v>1</v>
      </c>
      <c r="AV48" s="53">
        <f t="shared" si="112"/>
        <v>0</v>
      </c>
      <c r="AW48" s="51">
        <f t="shared" si="113"/>
        <v>0</v>
      </c>
      <c r="AX48" s="52">
        <f t="shared" si="114"/>
        <v>0</v>
      </c>
      <c r="AY48" s="52">
        <f t="shared" si="115"/>
        <v>0</v>
      </c>
      <c r="AZ48" s="53">
        <f t="shared" si="116"/>
        <v>0</v>
      </c>
      <c r="BA48" s="51">
        <f t="shared" si="117"/>
        <v>0</v>
      </c>
      <c r="BB48" s="52">
        <f t="shared" si="118"/>
        <v>0</v>
      </c>
      <c r="BC48" s="52">
        <f t="shared" si="119"/>
        <v>0</v>
      </c>
      <c r="BD48" s="53">
        <f t="shared" si="120"/>
        <v>0</v>
      </c>
      <c r="BE48" s="51">
        <f t="shared" si="121"/>
        <v>0</v>
      </c>
      <c r="BF48" s="52">
        <f t="shared" si="122"/>
        <v>0</v>
      </c>
      <c r="BG48" s="52">
        <f t="shared" si="123"/>
        <v>0</v>
      </c>
      <c r="BH48" s="53">
        <f t="shared" si="124"/>
        <v>0</v>
      </c>
      <c r="BI48" s="51">
        <f t="shared" si="125"/>
        <v>0</v>
      </c>
      <c r="BJ48" s="52">
        <f t="shared" si="126"/>
        <v>0</v>
      </c>
      <c r="BK48" s="52">
        <f t="shared" si="127"/>
        <v>0</v>
      </c>
      <c r="BL48" s="53">
        <f t="shared" si="128"/>
        <v>0</v>
      </c>
      <c r="BM48" s="51">
        <f t="shared" si="129"/>
        <v>0</v>
      </c>
      <c r="BN48" s="52">
        <f t="shared" si="130"/>
        <v>0</v>
      </c>
      <c r="BO48" s="52">
        <f t="shared" si="131"/>
        <v>0</v>
      </c>
      <c r="BP48" s="53">
        <f t="shared" si="132"/>
        <v>0</v>
      </c>
      <c r="BQ48" s="51">
        <f t="shared" si="133"/>
        <v>0</v>
      </c>
      <c r="BR48" s="52">
        <f t="shared" si="134"/>
        <v>0</v>
      </c>
      <c r="BS48" s="52">
        <f t="shared" si="135"/>
        <v>0</v>
      </c>
      <c r="BT48" s="53">
        <f t="shared" si="136"/>
        <v>0</v>
      </c>
      <c r="BU48" s="51">
        <f t="shared" si="137"/>
        <v>0</v>
      </c>
      <c r="BV48" s="52">
        <f t="shared" si="138"/>
        <v>0</v>
      </c>
      <c r="BW48" s="52">
        <f t="shared" si="139"/>
        <v>0</v>
      </c>
      <c r="BX48" s="53">
        <f t="shared" si="140"/>
        <v>0</v>
      </c>
      <c r="BY48" s="51">
        <f t="shared" si="141"/>
        <v>0</v>
      </c>
      <c r="BZ48" s="52">
        <f t="shared" si="142"/>
        <v>0</v>
      </c>
      <c r="CA48" s="52">
        <f t="shared" si="143"/>
        <v>0</v>
      </c>
      <c r="CB48" s="53">
        <f t="shared" si="144"/>
        <v>0</v>
      </c>
      <c r="CC48" s="52">
        <f t="shared" si="145"/>
        <v>0</v>
      </c>
      <c r="CD48" s="52">
        <f t="shared" si="146"/>
        <v>0</v>
      </c>
      <c r="CE48" s="52">
        <f t="shared" si="147"/>
        <v>0</v>
      </c>
      <c r="CF48" s="53">
        <f t="shared" si="148"/>
        <v>0</v>
      </c>
      <c r="CG48" s="52">
        <f t="shared" si="149"/>
        <v>0</v>
      </c>
      <c r="CH48" s="52">
        <f t="shared" si="150"/>
        <v>0</v>
      </c>
      <c r="CI48" s="52">
        <f t="shared" si="151"/>
        <v>0</v>
      </c>
      <c r="CJ48" s="53">
        <f t="shared" si="152"/>
        <v>0</v>
      </c>
      <c r="CK48" s="52">
        <f t="shared" si="153"/>
        <v>0</v>
      </c>
      <c r="CL48" s="52">
        <f t="shared" si="154"/>
        <v>0</v>
      </c>
      <c r="CM48" s="52">
        <f t="shared" si="155"/>
        <v>0</v>
      </c>
      <c r="CN48" s="53">
        <f t="shared" si="156"/>
        <v>0</v>
      </c>
      <c r="CO48" s="52">
        <f t="shared" si="157"/>
        <v>0</v>
      </c>
      <c r="CP48" s="52">
        <f t="shared" si="158"/>
        <v>0</v>
      </c>
      <c r="CQ48" s="52">
        <f t="shared" si="159"/>
        <v>0</v>
      </c>
      <c r="CR48" s="53">
        <f t="shared" si="160"/>
        <v>0</v>
      </c>
      <c r="CS48" s="52">
        <f t="shared" si="161"/>
        <v>0</v>
      </c>
      <c r="CT48" s="52">
        <f t="shared" si="162"/>
        <v>0</v>
      </c>
      <c r="CU48" s="52">
        <f t="shared" si="163"/>
        <v>0</v>
      </c>
      <c r="CV48" s="53">
        <f t="shared" si="164"/>
        <v>0</v>
      </c>
    </row>
    <row r="49" spans="2:100" ht="27" customHeight="1">
      <c r="B49"/>
      <c r="C49"/>
      <c r="D49"/>
      <c r="E49"/>
      <c r="F49"/>
      <c r="G49"/>
      <c r="H49"/>
      <c r="I49"/>
      <c r="J49"/>
      <c r="K49"/>
      <c r="L49"/>
      <c r="M49"/>
      <c r="N49"/>
      <c r="O49"/>
      <c r="P49"/>
      <c r="Q49"/>
      <c r="R49"/>
      <c r="S49"/>
      <c r="T49" s="165"/>
      <c r="U49" s="51">
        <f t="shared" si="85"/>
        <v>0</v>
      </c>
      <c r="V49" s="52">
        <f t="shared" si="86"/>
        <v>0</v>
      </c>
      <c r="W49" s="52">
        <f t="shared" si="87"/>
        <v>0</v>
      </c>
      <c r="X49" s="53">
        <f t="shared" si="88"/>
        <v>0</v>
      </c>
      <c r="Y49" s="51">
        <f t="shared" si="89"/>
        <v>0</v>
      </c>
      <c r="Z49" s="52">
        <f t="shared" si="90"/>
        <v>0</v>
      </c>
      <c r="AA49" s="52">
        <f t="shared" si="91"/>
        <v>0</v>
      </c>
      <c r="AB49" s="53">
        <f t="shared" si="92"/>
        <v>0</v>
      </c>
      <c r="AC49" s="51">
        <f t="shared" si="93"/>
        <v>0</v>
      </c>
      <c r="AD49" s="52">
        <f t="shared" si="94"/>
        <v>0</v>
      </c>
      <c r="AE49" s="52">
        <f t="shared" si="95"/>
        <v>0</v>
      </c>
      <c r="AF49" s="53">
        <f t="shared" si="96"/>
        <v>0</v>
      </c>
      <c r="AG49" s="51">
        <f t="shared" si="97"/>
        <v>0</v>
      </c>
      <c r="AH49" s="52">
        <f t="shared" si="98"/>
        <v>0</v>
      </c>
      <c r="AI49" s="52">
        <f t="shared" si="99"/>
        <v>0</v>
      </c>
      <c r="AJ49" s="53">
        <f t="shared" si="100"/>
        <v>0</v>
      </c>
      <c r="AK49" s="51">
        <f t="shared" si="101"/>
        <v>0</v>
      </c>
      <c r="AL49" s="52">
        <f t="shared" si="102"/>
        <v>2</v>
      </c>
      <c r="AM49" s="52">
        <f t="shared" si="103"/>
        <v>0</v>
      </c>
      <c r="AN49" s="53">
        <f t="shared" si="104"/>
        <v>0</v>
      </c>
      <c r="AO49" s="51">
        <f t="shared" si="105"/>
        <v>0</v>
      </c>
      <c r="AP49" s="52">
        <f t="shared" si="106"/>
        <v>0</v>
      </c>
      <c r="AQ49" s="52">
        <f t="shared" si="107"/>
        <v>0</v>
      </c>
      <c r="AR49" s="53">
        <f t="shared" si="108"/>
        <v>0</v>
      </c>
      <c r="AS49" s="51">
        <f t="shared" si="109"/>
        <v>0</v>
      </c>
      <c r="AT49" s="52">
        <f t="shared" si="110"/>
        <v>0</v>
      </c>
      <c r="AU49" s="52">
        <f t="shared" si="111"/>
        <v>0</v>
      </c>
      <c r="AV49" s="53">
        <f t="shared" si="112"/>
        <v>0</v>
      </c>
      <c r="AW49" s="51">
        <f t="shared" si="113"/>
        <v>0</v>
      </c>
      <c r="AX49" s="52">
        <f t="shared" si="114"/>
        <v>0</v>
      </c>
      <c r="AY49" s="52">
        <f t="shared" si="115"/>
        <v>0</v>
      </c>
      <c r="AZ49" s="53">
        <f t="shared" si="116"/>
        <v>0</v>
      </c>
      <c r="BA49" s="51">
        <f t="shared" si="117"/>
        <v>0</v>
      </c>
      <c r="BB49" s="52">
        <f t="shared" si="118"/>
        <v>0</v>
      </c>
      <c r="BC49" s="52">
        <f t="shared" si="119"/>
        <v>0</v>
      </c>
      <c r="BD49" s="53">
        <f t="shared" si="120"/>
        <v>0</v>
      </c>
      <c r="BE49" s="51">
        <f t="shared" si="121"/>
        <v>0</v>
      </c>
      <c r="BF49" s="52">
        <f t="shared" si="122"/>
        <v>0</v>
      </c>
      <c r="BG49" s="52">
        <f t="shared" si="123"/>
        <v>0</v>
      </c>
      <c r="BH49" s="53">
        <f t="shared" si="124"/>
        <v>2</v>
      </c>
      <c r="BI49" s="51">
        <f t="shared" si="125"/>
        <v>0</v>
      </c>
      <c r="BJ49" s="52">
        <f t="shared" si="126"/>
        <v>0</v>
      </c>
      <c r="BK49" s="52">
        <f t="shared" si="127"/>
        <v>0</v>
      </c>
      <c r="BL49" s="53">
        <f t="shared" si="128"/>
        <v>0</v>
      </c>
      <c r="BM49" s="51">
        <f t="shared" si="129"/>
        <v>0</v>
      </c>
      <c r="BN49" s="52">
        <f t="shared" si="130"/>
        <v>0</v>
      </c>
      <c r="BO49" s="52">
        <f t="shared" si="131"/>
        <v>0</v>
      </c>
      <c r="BP49" s="53">
        <f t="shared" si="132"/>
        <v>0</v>
      </c>
      <c r="BQ49" s="51">
        <f t="shared" si="133"/>
        <v>0</v>
      </c>
      <c r="BR49" s="52">
        <f t="shared" si="134"/>
        <v>0</v>
      </c>
      <c r="BS49" s="52">
        <f t="shared" si="135"/>
        <v>0</v>
      </c>
      <c r="BT49" s="53">
        <f t="shared" si="136"/>
        <v>0</v>
      </c>
      <c r="BU49" s="51">
        <f t="shared" si="137"/>
        <v>0</v>
      </c>
      <c r="BV49" s="52">
        <f t="shared" si="138"/>
        <v>0</v>
      </c>
      <c r="BW49" s="52">
        <f t="shared" si="139"/>
        <v>0</v>
      </c>
      <c r="BX49" s="53">
        <f t="shared" si="140"/>
        <v>0</v>
      </c>
      <c r="BY49" s="51">
        <f t="shared" si="141"/>
        <v>0</v>
      </c>
      <c r="BZ49" s="52">
        <f t="shared" si="142"/>
        <v>0</v>
      </c>
      <c r="CA49" s="52">
        <f t="shared" si="143"/>
        <v>0</v>
      </c>
      <c r="CB49" s="53">
        <f t="shared" si="144"/>
        <v>0</v>
      </c>
      <c r="CC49" s="52">
        <f t="shared" si="145"/>
        <v>0</v>
      </c>
      <c r="CD49" s="52">
        <f t="shared" si="146"/>
        <v>0</v>
      </c>
      <c r="CE49" s="52">
        <f t="shared" si="147"/>
        <v>0</v>
      </c>
      <c r="CF49" s="53">
        <f t="shared" si="148"/>
        <v>0</v>
      </c>
      <c r="CG49" s="52">
        <f t="shared" si="149"/>
        <v>0</v>
      </c>
      <c r="CH49" s="52">
        <f t="shared" si="150"/>
        <v>0</v>
      </c>
      <c r="CI49" s="52">
        <f t="shared" si="151"/>
        <v>0</v>
      </c>
      <c r="CJ49" s="53">
        <f t="shared" si="152"/>
        <v>0</v>
      </c>
      <c r="CK49" s="52">
        <f t="shared" si="153"/>
        <v>0</v>
      </c>
      <c r="CL49" s="52">
        <f t="shared" si="154"/>
        <v>0</v>
      </c>
      <c r="CM49" s="52">
        <f t="shared" si="155"/>
        <v>0</v>
      </c>
      <c r="CN49" s="53">
        <f t="shared" si="156"/>
        <v>0</v>
      </c>
      <c r="CO49" s="52">
        <f t="shared" si="157"/>
        <v>0</v>
      </c>
      <c r="CP49" s="52">
        <f t="shared" si="158"/>
        <v>0</v>
      </c>
      <c r="CQ49" s="52">
        <f t="shared" si="159"/>
        <v>0</v>
      </c>
      <c r="CR49" s="53">
        <f t="shared" si="160"/>
        <v>0</v>
      </c>
      <c r="CS49" s="52">
        <f t="shared" si="161"/>
        <v>0</v>
      </c>
      <c r="CT49" s="52">
        <f t="shared" si="162"/>
        <v>0</v>
      </c>
      <c r="CU49" s="52">
        <f t="shared" si="163"/>
        <v>0</v>
      </c>
      <c r="CV49" s="53">
        <f t="shared" si="164"/>
        <v>0</v>
      </c>
    </row>
    <row r="50" spans="2:100" ht="27" customHeight="1">
      <c r="B50"/>
      <c r="C50"/>
      <c r="D50"/>
      <c r="E50"/>
      <c r="F50"/>
      <c r="G50"/>
      <c r="H50"/>
      <c r="I50"/>
      <c r="J50"/>
      <c r="K50"/>
      <c r="L50"/>
      <c r="M50"/>
      <c r="N50"/>
      <c r="O50"/>
      <c r="P50"/>
      <c r="Q50"/>
      <c r="R50"/>
      <c r="S50"/>
      <c r="T50" s="165"/>
      <c r="U50" s="51">
        <f t="shared" si="85"/>
        <v>0</v>
      </c>
      <c r="V50" s="52">
        <f t="shared" si="86"/>
        <v>0</v>
      </c>
      <c r="W50" s="52">
        <f t="shared" si="87"/>
        <v>0</v>
      </c>
      <c r="X50" s="53">
        <f t="shared" si="88"/>
        <v>0</v>
      </c>
      <c r="Y50" s="51">
        <f t="shared" si="89"/>
        <v>0</v>
      </c>
      <c r="Z50" s="52">
        <f t="shared" si="90"/>
        <v>5</v>
      </c>
      <c r="AA50" s="52">
        <f t="shared" si="91"/>
        <v>0</v>
      </c>
      <c r="AB50" s="53">
        <f t="shared" si="92"/>
        <v>0</v>
      </c>
      <c r="AC50" s="51">
        <f t="shared" si="93"/>
        <v>1</v>
      </c>
      <c r="AD50" s="52">
        <f t="shared" si="94"/>
        <v>0</v>
      </c>
      <c r="AE50" s="52">
        <f t="shared" si="95"/>
        <v>0</v>
      </c>
      <c r="AF50" s="53">
        <f t="shared" si="96"/>
        <v>0</v>
      </c>
      <c r="AG50" s="51">
        <f t="shared" si="97"/>
        <v>0</v>
      </c>
      <c r="AH50" s="52">
        <f t="shared" si="98"/>
        <v>0</v>
      </c>
      <c r="AI50" s="52">
        <f t="shared" si="99"/>
        <v>0</v>
      </c>
      <c r="AJ50" s="53">
        <f t="shared" si="100"/>
        <v>0</v>
      </c>
      <c r="AK50" s="51">
        <f t="shared" si="101"/>
        <v>0</v>
      </c>
      <c r="AL50" s="52">
        <f t="shared" si="102"/>
        <v>0</v>
      </c>
      <c r="AM50" s="52">
        <f t="shared" si="103"/>
        <v>0</v>
      </c>
      <c r="AN50" s="53">
        <f t="shared" si="104"/>
        <v>0</v>
      </c>
      <c r="AO50" s="51">
        <f t="shared" si="105"/>
        <v>0</v>
      </c>
      <c r="AP50" s="52">
        <f t="shared" si="106"/>
        <v>0</v>
      </c>
      <c r="AQ50" s="52">
        <f t="shared" si="107"/>
        <v>0</v>
      </c>
      <c r="AR50" s="53">
        <f t="shared" si="108"/>
        <v>0</v>
      </c>
      <c r="AS50" s="51">
        <f t="shared" si="109"/>
        <v>0</v>
      </c>
      <c r="AT50" s="52">
        <f t="shared" si="110"/>
        <v>0</v>
      </c>
      <c r="AU50" s="52">
        <f t="shared" si="111"/>
        <v>0</v>
      </c>
      <c r="AV50" s="53">
        <f t="shared" si="112"/>
        <v>6</v>
      </c>
      <c r="AW50" s="51">
        <f t="shared" si="113"/>
        <v>0</v>
      </c>
      <c r="AX50" s="52">
        <f t="shared" si="114"/>
        <v>0</v>
      </c>
      <c r="AY50" s="52">
        <f t="shared" si="115"/>
        <v>0</v>
      </c>
      <c r="AZ50" s="53">
        <f t="shared" si="116"/>
        <v>0</v>
      </c>
      <c r="BA50" s="51">
        <f t="shared" si="117"/>
        <v>0</v>
      </c>
      <c r="BB50" s="52">
        <f t="shared" si="118"/>
        <v>0</v>
      </c>
      <c r="BC50" s="52">
        <f t="shared" si="119"/>
        <v>0</v>
      </c>
      <c r="BD50" s="53">
        <f t="shared" si="120"/>
        <v>0</v>
      </c>
      <c r="BE50" s="51">
        <f t="shared" si="121"/>
        <v>0</v>
      </c>
      <c r="BF50" s="52">
        <f t="shared" si="122"/>
        <v>0</v>
      </c>
      <c r="BG50" s="52">
        <f t="shared" si="123"/>
        <v>0</v>
      </c>
      <c r="BH50" s="53">
        <f t="shared" si="124"/>
        <v>0</v>
      </c>
      <c r="BI50" s="51">
        <f t="shared" si="125"/>
        <v>0</v>
      </c>
      <c r="BJ50" s="52">
        <f t="shared" si="126"/>
        <v>0</v>
      </c>
      <c r="BK50" s="52">
        <f t="shared" si="127"/>
        <v>0</v>
      </c>
      <c r="BL50" s="53">
        <f t="shared" si="128"/>
        <v>0</v>
      </c>
      <c r="BM50" s="51">
        <f t="shared" si="129"/>
        <v>0</v>
      </c>
      <c r="BN50" s="52">
        <f t="shared" si="130"/>
        <v>0</v>
      </c>
      <c r="BO50" s="52">
        <f t="shared" si="131"/>
        <v>0</v>
      </c>
      <c r="BP50" s="53">
        <f t="shared" si="132"/>
        <v>0</v>
      </c>
      <c r="BQ50" s="51">
        <f t="shared" si="133"/>
        <v>0</v>
      </c>
      <c r="BR50" s="52">
        <f t="shared" si="134"/>
        <v>0</v>
      </c>
      <c r="BS50" s="52">
        <f t="shared" si="135"/>
        <v>0</v>
      </c>
      <c r="BT50" s="53">
        <f t="shared" si="136"/>
        <v>0</v>
      </c>
      <c r="BU50" s="51">
        <f t="shared" si="137"/>
        <v>0</v>
      </c>
      <c r="BV50" s="52">
        <f t="shared" si="138"/>
        <v>0</v>
      </c>
      <c r="BW50" s="52">
        <f t="shared" si="139"/>
        <v>0</v>
      </c>
      <c r="BX50" s="53">
        <f t="shared" si="140"/>
        <v>0</v>
      </c>
      <c r="BY50" s="51">
        <f t="shared" si="141"/>
        <v>0</v>
      </c>
      <c r="BZ50" s="52">
        <f t="shared" si="142"/>
        <v>0</v>
      </c>
      <c r="CA50" s="52">
        <f t="shared" si="143"/>
        <v>0</v>
      </c>
      <c r="CB50" s="53">
        <f t="shared" si="144"/>
        <v>0</v>
      </c>
      <c r="CC50" s="52">
        <f t="shared" si="145"/>
        <v>0</v>
      </c>
      <c r="CD50" s="52">
        <f t="shared" si="146"/>
        <v>0</v>
      </c>
      <c r="CE50" s="52">
        <f t="shared" si="147"/>
        <v>0</v>
      </c>
      <c r="CF50" s="53">
        <f t="shared" si="148"/>
        <v>0</v>
      </c>
      <c r="CG50" s="52">
        <f t="shared" si="149"/>
        <v>0</v>
      </c>
      <c r="CH50" s="52">
        <f t="shared" si="150"/>
        <v>0</v>
      </c>
      <c r="CI50" s="52">
        <f t="shared" si="151"/>
        <v>0</v>
      </c>
      <c r="CJ50" s="53">
        <f t="shared" si="152"/>
        <v>0</v>
      </c>
      <c r="CK50" s="52">
        <f t="shared" si="153"/>
        <v>0</v>
      </c>
      <c r="CL50" s="52">
        <f t="shared" si="154"/>
        <v>0</v>
      </c>
      <c r="CM50" s="52">
        <f t="shared" si="155"/>
        <v>0</v>
      </c>
      <c r="CN50" s="53">
        <f t="shared" si="156"/>
        <v>0</v>
      </c>
      <c r="CO50" s="52">
        <f t="shared" si="157"/>
        <v>0</v>
      </c>
      <c r="CP50" s="52">
        <f t="shared" si="158"/>
        <v>0</v>
      </c>
      <c r="CQ50" s="52">
        <f t="shared" si="159"/>
        <v>0</v>
      </c>
      <c r="CR50" s="53">
        <f t="shared" si="160"/>
        <v>0</v>
      </c>
      <c r="CS50" s="52">
        <f t="shared" si="161"/>
        <v>0</v>
      </c>
      <c r="CT50" s="52">
        <f t="shared" si="162"/>
        <v>0</v>
      </c>
      <c r="CU50" s="52">
        <f t="shared" si="163"/>
        <v>0</v>
      </c>
      <c r="CV50" s="53">
        <f t="shared" si="164"/>
        <v>0</v>
      </c>
    </row>
    <row r="51" spans="2:100" ht="15" customHeight="1">
      <c r="B51"/>
      <c r="C51"/>
      <c r="D51"/>
      <c r="E51" s="101"/>
      <c r="F51" s="102"/>
      <c r="G51"/>
      <c r="H51"/>
      <c r="I51"/>
      <c r="J51" s="101"/>
      <c r="K51" s="102"/>
      <c r="L51"/>
      <c r="M51"/>
      <c r="N51" s="101"/>
      <c r="O51" s="102"/>
      <c r="P51"/>
      <c r="Q51"/>
      <c r="R51"/>
      <c r="S51" s="101"/>
      <c r="T51" s="167"/>
      <c r="U51" s="51">
        <f t="shared" si="85"/>
        <v>0</v>
      </c>
      <c r="V51" s="52">
        <f t="shared" si="86"/>
        <v>0</v>
      </c>
      <c r="W51" s="52">
        <f t="shared" si="87"/>
        <v>0</v>
      </c>
      <c r="X51" s="53">
        <f t="shared" si="88"/>
        <v>0</v>
      </c>
      <c r="Y51" s="51">
        <f t="shared" si="89"/>
        <v>0</v>
      </c>
      <c r="Z51" s="52">
        <f t="shared" si="90"/>
        <v>0</v>
      </c>
      <c r="AA51" s="52">
        <f t="shared" si="91"/>
        <v>0</v>
      </c>
      <c r="AB51" s="53">
        <f t="shared" si="92"/>
        <v>0</v>
      </c>
      <c r="AC51" s="51">
        <f t="shared" si="93"/>
        <v>0</v>
      </c>
      <c r="AD51" s="52">
        <f t="shared" si="94"/>
        <v>0</v>
      </c>
      <c r="AE51" s="52">
        <f t="shared" si="95"/>
        <v>0</v>
      </c>
      <c r="AF51" s="53">
        <f t="shared" si="96"/>
        <v>0</v>
      </c>
      <c r="AG51" s="51">
        <f t="shared" si="97"/>
        <v>3</v>
      </c>
      <c r="AH51" s="52">
        <f t="shared" si="98"/>
        <v>0</v>
      </c>
      <c r="AI51" s="52">
        <f t="shared" si="99"/>
        <v>0</v>
      </c>
      <c r="AJ51" s="53">
        <f t="shared" si="100"/>
        <v>0</v>
      </c>
      <c r="AK51" s="51">
        <f t="shared" si="101"/>
        <v>0</v>
      </c>
      <c r="AL51" s="52">
        <f t="shared" si="102"/>
        <v>0</v>
      </c>
      <c r="AM51" s="52">
        <f t="shared" si="103"/>
        <v>0</v>
      </c>
      <c r="AN51" s="53">
        <f t="shared" si="104"/>
        <v>0</v>
      </c>
      <c r="AO51" s="51">
        <f t="shared" si="105"/>
        <v>0</v>
      </c>
      <c r="AP51" s="52">
        <f t="shared" si="106"/>
        <v>0</v>
      </c>
      <c r="AQ51" s="52">
        <f t="shared" si="107"/>
        <v>0</v>
      </c>
      <c r="AR51" s="53">
        <f t="shared" si="108"/>
        <v>0</v>
      </c>
      <c r="AS51" s="51">
        <f t="shared" si="109"/>
        <v>0</v>
      </c>
      <c r="AT51" s="52">
        <f t="shared" si="110"/>
        <v>0</v>
      </c>
      <c r="AU51" s="52">
        <f t="shared" si="111"/>
        <v>0</v>
      </c>
      <c r="AV51" s="53">
        <f t="shared" si="112"/>
        <v>0</v>
      </c>
      <c r="AW51" s="51">
        <f t="shared" si="113"/>
        <v>0</v>
      </c>
      <c r="AX51" s="52">
        <f t="shared" si="114"/>
        <v>0</v>
      </c>
      <c r="AY51" s="52">
        <f t="shared" si="115"/>
        <v>0</v>
      </c>
      <c r="AZ51" s="53">
        <f t="shared" si="116"/>
        <v>0</v>
      </c>
      <c r="BA51" s="51">
        <f t="shared" si="117"/>
        <v>0</v>
      </c>
      <c r="BB51" s="52">
        <f t="shared" si="118"/>
        <v>0</v>
      </c>
      <c r="BC51" s="52">
        <f t="shared" si="119"/>
        <v>1</v>
      </c>
      <c r="BD51" s="53">
        <f t="shared" si="120"/>
        <v>0</v>
      </c>
      <c r="BE51" s="51">
        <f t="shared" si="121"/>
        <v>0</v>
      </c>
      <c r="BF51" s="52">
        <f t="shared" si="122"/>
        <v>0</v>
      </c>
      <c r="BG51" s="52">
        <f t="shared" si="123"/>
        <v>0</v>
      </c>
      <c r="BH51" s="53">
        <f t="shared" si="124"/>
        <v>0</v>
      </c>
      <c r="BI51" s="51">
        <f t="shared" si="125"/>
        <v>0</v>
      </c>
      <c r="BJ51" s="52">
        <f t="shared" si="126"/>
        <v>0</v>
      </c>
      <c r="BK51" s="52">
        <f t="shared" si="127"/>
        <v>0</v>
      </c>
      <c r="BL51" s="53">
        <f t="shared" si="128"/>
        <v>0</v>
      </c>
      <c r="BM51" s="51">
        <f t="shared" si="129"/>
        <v>0</v>
      </c>
      <c r="BN51" s="52">
        <f t="shared" si="130"/>
        <v>0</v>
      </c>
      <c r="BO51" s="52">
        <f t="shared" si="131"/>
        <v>0</v>
      </c>
      <c r="BP51" s="53">
        <f t="shared" si="132"/>
        <v>0</v>
      </c>
      <c r="BQ51" s="51">
        <f t="shared" si="133"/>
        <v>0</v>
      </c>
      <c r="BR51" s="52">
        <f t="shared" si="134"/>
        <v>0</v>
      </c>
      <c r="BS51" s="52">
        <f t="shared" si="135"/>
        <v>0</v>
      </c>
      <c r="BT51" s="53">
        <f t="shared" si="136"/>
        <v>0</v>
      </c>
      <c r="BU51" s="51">
        <f t="shared" si="137"/>
        <v>0</v>
      </c>
      <c r="BV51" s="52">
        <f t="shared" si="138"/>
        <v>0</v>
      </c>
      <c r="BW51" s="52">
        <f t="shared" si="139"/>
        <v>0</v>
      </c>
      <c r="BX51" s="53">
        <f t="shared" si="140"/>
        <v>0</v>
      </c>
      <c r="BY51" s="51">
        <f t="shared" si="141"/>
        <v>0</v>
      </c>
      <c r="BZ51" s="52">
        <f t="shared" si="142"/>
        <v>0</v>
      </c>
      <c r="CA51" s="52">
        <f t="shared" si="143"/>
        <v>0</v>
      </c>
      <c r="CB51" s="53">
        <f t="shared" si="144"/>
        <v>0</v>
      </c>
      <c r="CC51" s="52">
        <f t="shared" si="145"/>
        <v>0</v>
      </c>
      <c r="CD51" s="52">
        <f t="shared" si="146"/>
        <v>0</v>
      </c>
      <c r="CE51" s="52">
        <f t="shared" si="147"/>
        <v>0</v>
      </c>
      <c r="CF51" s="53">
        <f t="shared" si="148"/>
        <v>0</v>
      </c>
      <c r="CG51" s="52">
        <f t="shared" si="149"/>
        <v>0</v>
      </c>
      <c r="CH51" s="52">
        <f t="shared" si="150"/>
        <v>0</v>
      </c>
      <c r="CI51" s="52">
        <f t="shared" si="151"/>
        <v>0</v>
      </c>
      <c r="CJ51" s="53">
        <f t="shared" si="152"/>
        <v>0</v>
      </c>
      <c r="CK51" s="52">
        <f t="shared" si="153"/>
        <v>0</v>
      </c>
      <c r="CL51" s="52">
        <f t="shared" si="154"/>
        <v>0</v>
      </c>
      <c r="CM51" s="52">
        <f t="shared" si="155"/>
        <v>0</v>
      </c>
      <c r="CN51" s="53">
        <f t="shared" si="156"/>
        <v>0</v>
      </c>
      <c r="CO51" s="52">
        <f t="shared" si="157"/>
        <v>0</v>
      </c>
      <c r="CP51" s="52">
        <f t="shared" si="158"/>
        <v>0</v>
      </c>
      <c r="CQ51" s="52">
        <f t="shared" si="159"/>
        <v>0</v>
      </c>
      <c r="CR51" s="53">
        <f t="shared" si="160"/>
        <v>0</v>
      </c>
      <c r="CS51" s="52">
        <f t="shared" si="161"/>
        <v>0</v>
      </c>
      <c r="CT51" s="52">
        <f t="shared" si="162"/>
        <v>0</v>
      </c>
      <c r="CU51" s="52">
        <f t="shared" si="163"/>
        <v>0</v>
      </c>
      <c r="CV51" s="53">
        <f t="shared" si="164"/>
        <v>0</v>
      </c>
    </row>
    <row r="52" spans="2:100" ht="15" customHeight="1">
      <c r="B52"/>
      <c r="C52"/>
      <c r="D52"/>
      <c r="E52" s="101"/>
      <c r="F52" s="102"/>
      <c r="G52"/>
      <c r="H52"/>
      <c r="I52"/>
      <c r="J52" s="101"/>
      <c r="K52" s="102"/>
      <c r="L52"/>
      <c r="M52"/>
      <c r="N52" s="101"/>
      <c r="O52" s="102"/>
      <c r="P52"/>
      <c r="Q52"/>
      <c r="R52"/>
      <c r="S52" s="101"/>
      <c r="T52" s="167"/>
      <c r="U52" s="51">
        <f t="shared" si="85"/>
        <v>0</v>
      </c>
      <c r="V52" s="52">
        <f t="shared" si="86"/>
        <v>0</v>
      </c>
      <c r="W52" s="52">
        <f t="shared" si="87"/>
        <v>0</v>
      </c>
      <c r="X52" s="53">
        <f t="shared" si="88"/>
        <v>0</v>
      </c>
      <c r="Y52" s="51">
        <f t="shared" si="89"/>
        <v>0</v>
      </c>
      <c r="Z52" s="52">
        <f t="shared" si="90"/>
        <v>0</v>
      </c>
      <c r="AA52" s="52">
        <f t="shared" si="91"/>
        <v>0</v>
      </c>
      <c r="AB52" s="53">
        <f t="shared" si="92"/>
        <v>0</v>
      </c>
      <c r="AC52" s="51">
        <f t="shared" si="93"/>
        <v>0</v>
      </c>
      <c r="AD52" s="52">
        <f t="shared" si="94"/>
        <v>0</v>
      </c>
      <c r="AE52" s="52">
        <f t="shared" si="95"/>
        <v>0</v>
      </c>
      <c r="AF52" s="53">
        <f t="shared" si="96"/>
        <v>0</v>
      </c>
      <c r="AG52" s="51">
        <f t="shared" si="97"/>
        <v>0</v>
      </c>
      <c r="AH52" s="52">
        <f t="shared" si="98"/>
        <v>0</v>
      </c>
      <c r="AI52" s="52">
        <f t="shared" si="99"/>
        <v>0</v>
      </c>
      <c r="AJ52" s="53">
        <f t="shared" si="100"/>
        <v>0</v>
      </c>
      <c r="AK52" s="51">
        <f t="shared" si="101"/>
        <v>0</v>
      </c>
      <c r="AL52" s="52">
        <f t="shared" si="102"/>
        <v>0</v>
      </c>
      <c r="AM52" s="52">
        <f t="shared" si="103"/>
        <v>0</v>
      </c>
      <c r="AN52" s="53">
        <f t="shared" si="104"/>
        <v>0</v>
      </c>
      <c r="AO52" s="51">
        <f t="shared" si="105"/>
        <v>0</v>
      </c>
      <c r="AP52" s="52">
        <f t="shared" si="106"/>
        <v>0</v>
      </c>
      <c r="AQ52" s="52">
        <f t="shared" si="107"/>
        <v>0</v>
      </c>
      <c r="AR52" s="53">
        <f t="shared" si="108"/>
        <v>0</v>
      </c>
      <c r="AS52" s="51">
        <f t="shared" si="109"/>
        <v>0</v>
      </c>
      <c r="AT52" s="52">
        <f t="shared" si="110"/>
        <v>0</v>
      </c>
      <c r="AU52" s="52">
        <f t="shared" si="111"/>
        <v>0</v>
      </c>
      <c r="AV52" s="53">
        <f t="shared" si="112"/>
        <v>0</v>
      </c>
      <c r="AW52" s="51">
        <f t="shared" si="113"/>
        <v>0</v>
      </c>
      <c r="AX52" s="52">
        <f t="shared" si="114"/>
        <v>0</v>
      </c>
      <c r="AY52" s="52">
        <f t="shared" si="115"/>
        <v>0</v>
      </c>
      <c r="AZ52" s="53">
        <f t="shared" si="116"/>
        <v>0</v>
      </c>
      <c r="BA52" s="51">
        <f t="shared" si="117"/>
        <v>0</v>
      </c>
      <c r="BB52" s="52">
        <f t="shared" si="118"/>
        <v>0</v>
      </c>
      <c r="BC52" s="52">
        <f t="shared" si="119"/>
        <v>0</v>
      </c>
      <c r="BD52" s="53">
        <f t="shared" si="120"/>
        <v>0</v>
      </c>
      <c r="BE52" s="51">
        <f t="shared" si="121"/>
        <v>0</v>
      </c>
      <c r="BF52" s="52">
        <f t="shared" si="122"/>
        <v>0</v>
      </c>
      <c r="BG52" s="52">
        <f t="shared" si="123"/>
        <v>0</v>
      </c>
      <c r="BH52" s="53">
        <f t="shared" si="124"/>
        <v>0</v>
      </c>
      <c r="BI52" s="51">
        <f t="shared" si="125"/>
        <v>10</v>
      </c>
      <c r="BJ52" s="52">
        <f t="shared" si="126"/>
        <v>0</v>
      </c>
      <c r="BK52" s="52">
        <f t="shared" si="127"/>
        <v>0</v>
      </c>
      <c r="BL52" s="53">
        <f t="shared" si="128"/>
        <v>0</v>
      </c>
      <c r="BM52" s="51">
        <f t="shared" si="129"/>
        <v>0</v>
      </c>
      <c r="BN52" s="52">
        <f t="shared" si="130"/>
        <v>1</v>
      </c>
      <c r="BO52" s="52">
        <f t="shared" si="131"/>
        <v>0</v>
      </c>
      <c r="BP52" s="53">
        <f t="shared" si="132"/>
        <v>0</v>
      </c>
      <c r="BQ52" s="51">
        <f t="shared" si="133"/>
        <v>0</v>
      </c>
      <c r="BR52" s="52">
        <f t="shared" si="134"/>
        <v>0</v>
      </c>
      <c r="BS52" s="52">
        <f t="shared" si="135"/>
        <v>0</v>
      </c>
      <c r="BT52" s="53">
        <f t="shared" si="136"/>
        <v>0</v>
      </c>
      <c r="BU52" s="51">
        <f t="shared" si="137"/>
        <v>0</v>
      </c>
      <c r="BV52" s="52">
        <f t="shared" si="138"/>
        <v>0</v>
      </c>
      <c r="BW52" s="52">
        <f t="shared" si="139"/>
        <v>0</v>
      </c>
      <c r="BX52" s="53">
        <f t="shared" si="140"/>
        <v>0</v>
      </c>
      <c r="BY52" s="51">
        <f t="shared" si="141"/>
        <v>0</v>
      </c>
      <c r="BZ52" s="52">
        <f t="shared" si="142"/>
        <v>0</v>
      </c>
      <c r="CA52" s="52">
        <f t="shared" si="143"/>
        <v>0</v>
      </c>
      <c r="CB52" s="53">
        <f t="shared" si="144"/>
        <v>0</v>
      </c>
      <c r="CC52" s="52">
        <f t="shared" si="145"/>
        <v>0</v>
      </c>
      <c r="CD52" s="52">
        <f t="shared" si="146"/>
        <v>0</v>
      </c>
      <c r="CE52" s="52">
        <f t="shared" si="147"/>
        <v>6</v>
      </c>
      <c r="CF52" s="53">
        <f t="shared" si="148"/>
        <v>0</v>
      </c>
      <c r="CG52" s="52">
        <f t="shared" si="149"/>
        <v>0</v>
      </c>
      <c r="CH52" s="52">
        <f t="shared" si="150"/>
        <v>0</v>
      </c>
      <c r="CI52" s="52">
        <f t="shared" si="151"/>
        <v>0</v>
      </c>
      <c r="CJ52" s="53">
        <f t="shared" si="152"/>
        <v>2</v>
      </c>
      <c r="CK52" s="52">
        <f t="shared" si="153"/>
        <v>0</v>
      </c>
      <c r="CL52" s="52">
        <f t="shared" si="154"/>
        <v>0</v>
      </c>
      <c r="CM52" s="52">
        <f t="shared" si="155"/>
        <v>0</v>
      </c>
      <c r="CN52" s="53">
        <f t="shared" si="156"/>
        <v>0</v>
      </c>
      <c r="CO52" s="52">
        <f t="shared" si="157"/>
        <v>0</v>
      </c>
      <c r="CP52" s="52">
        <f t="shared" si="158"/>
        <v>0</v>
      </c>
      <c r="CQ52" s="52">
        <f t="shared" si="159"/>
        <v>0</v>
      </c>
      <c r="CR52" s="53">
        <f t="shared" si="160"/>
        <v>0</v>
      </c>
      <c r="CS52" s="52">
        <f t="shared" si="161"/>
        <v>0</v>
      </c>
      <c r="CT52" s="52">
        <f t="shared" si="162"/>
        <v>0</v>
      </c>
      <c r="CU52" s="52">
        <f t="shared" si="163"/>
        <v>0</v>
      </c>
      <c r="CV52" s="53">
        <f t="shared" si="164"/>
        <v>0</v>
      </c>
    </row>
    <row r="53" spans="2:100" ht="15" customHeight="1">
      <c r="B53"/>
      <c r="C53"/>
      <c r="D53"/>
      <c r="E53" s="101"/>
      <c r="F53" s="102"/>
      <c r="G53"/>
      <c r="H53"/>
      <c r="I53"/>
      <c r="J53" s="101"/>
      <c r="K53" s="102"/>
      <c r="L53"/>
      <c r="M53"/>
      <c r="N53" s="101"/>
      <c r="O53" s="102"/>
      <c r="P53"/>
      <c r="Q53"/>
      <c r="R53"/>
      <c r="S53" s="101"/>
      <c r="T53" s="167"/>
      <c r="U53" s="51">
        <f t="shared" si="85"/>
        <v>0</v>
      </c>
      <c r="V53" s="52">
        <f t="shared" si="86"/>
        <v>0</v>
      </c>
      <c r="W53" s="52">
        <f t="shared" si="87"/>
        <v>0</v>
      </c>
      <c r="X53" s="53">
        <f t="shared" si="88"/>
        <v>0</v>
      </c>
      <c r="Y53" s="51">
        <f t="shared" si="89"/>
        <v>0</v>
      </c>
      <c r="Z53" s="52">
        <f t="shared" si="90"/>
        <v>0</v>
      </c>
      <c r="AA53" s="52">
        <f t="shared" si="91"/>
        <v>0</v>
      </c>
      <c r="AB53" s="53">
        <f t="shared" si="92"/>
        <v>0</v>
      </c>
      <c r="AC53" s="51">
        <f t="shared" si="93"/>
        <v>0</v>
      </c>
      <c r="AD53" s="52">
        <f t="shared" si="94"/>
        <v>0</v>
      </c>
      <c r="AE53" s="52">
        <f t="shared" si="95"/>
        <v>0</v>
      </c>
      <c r="AF53" s="53">
        <f t="shared" si="96"/>
        <v>0</v>
      </c>
      <c r="AG53" s="51">
        <f t="shared" si="97"/>
        <v>0</v>
      </c>
      <c r="AH53" s="52">
        <f t="shared" si="98"/>
        <v>0</v>
      </c>
      <c r="AI53" s="52">
        <f t="shared" si="99"/>
        <v>0</v>
      </c>
      <c r="AJ53" s="53">
        <f t="shared" si="100"/>
        <v>0</v>
      </c>
      <c r="AK53" s="51">
        <f t="shared" si="101"/>
        <v>0</v>
      </c>
      <c r="AL53" s="52">
        <f t="shared" si="102"/>
        <v>0</v>
      </c>
      <c r="AM53" s="52">
        <f t="shared" si="103"/>
        <v>0</v>
      </c>
      <c r="AN53" s="53">
        <f t="shared" si="104"/>
        <v>0</v>
      </c>
      <c r="AO53" s="51">
        <f t="shared" si="105"/>
        <v>0</v>
      </c>
      <c r="AP53" s="52">
        <f t="shared" si="106"/>
        <v>0</v>
      </c>
      <c r="AQ53" s="52">
        <f t="shared" si="107"/>
        <v>0</v>
      </c>
      <c r="AR53" s="53">
        <f t="shared" si="108"/>
        <v>0</v>
      </c>
      <c r="AS53" s="51">
        <f t="shared" si="109"/>
        <v>0</v>
      </c>
      <c r="AT53" s="52">
        <f t="shared" si="110"/>
        <v>0</v>
      </c>
      <c r="AU53" s="52">
        <f t="shared" si="111"/>
        <v>0</v>
      </c>
      <c r="AV53" s="53">
        <f t="shared" si="112"/>
        <v>0</v>
      </c>
      <c r="AW53" s="51">
        <f t="shared" si="113"/>
        <v>0</v>
      </c>
      <c r="AX53" s="52">
        <f t="shared" si="114"/>
        <v>0</v>
      </c>
      <c r="AY53" s="52">
        <f t="shared" si="115"/>
        <v>0</v>
      </c>
      <c r="AZ53" s="53">
        <f t="shared" si="116"/>
        <v>0</v>
      </c>
      <c r="BA53" s="51">
        <f t="shared" si="117"/>
        <v>0</v>
      </c>
      <c r="BB53" s="52">
        <f t="shared" si="118"/>
        <v>0</v>
      </c>
      <c r="BC53" s="52">
        <f t="shared" si="119"/>
        <v>0</v>
      </c>
      <c r="BD53" s="53">
        <f t="shared" si="120"/>
        <v>0</v>
      </c>
      <c r="BE53" s="51">
        <f t="shared" si="121"/>
        <v>0</v>
      </c>
      <c r="BF53" s="52">
        <f t="shared" si="122"/>
        <v>0</v>
      </c>
      <c r="BG53" s="52">
        <f t="shared" si="123"/>
        <v>0</v>
      </c>
      <c r="BH53" s="53">
        <f t="shared" si="124"/>
        <v>0</v>
      </c>
      <c r="BI53" s="51">
        <f t="shared" si="125"/>
        <v>0</v>
      </c>
      <c r="BJ53" s="52">
        <f t="shared" si="126"/>
        <v>0</v>
      </c>
      <c r="BK53" s="52">
        <f t="shared" si="127"/>
        <v>0</v>
      </c>
      <c r="BL53" s="53">
        <f t="shared" si="128"/>
        <v>0</v>
      </c>
      <c r="BM53" s="51">
        <f t="shared" si="129"/>
        <v>0</v>
      </c>
      <c r="BN53" s="52">
        <f t="shared" si="130"/>
        <v>0</v>
      </c>
      <c r="BO53" s="52">
        <f t="shared" si="131"/>
        <v>0</v>
      </c>
      <c r="BP53" s="53">
        <f t="shared" si="132"/>
        <v>0</v>
      </c>
      <c r="BQ53" s="51">
        <f t="shared" si="133"/>
        <v>0</v>
      </c>
      <c r="BR53" s="52">
        <f t="shared" si="134"/>
        <v>0</v>
      </c>
      <c r="BS53" s="52">
        <f t="shared" si="135"/>
        <v>0</v>
      </c>
      <c r="BT53" s="53">
        <f t="shared" si="136"/>
        <v>0</v>
      </c>
      <c r="BU53" s="51">
        <f t="shared" si="137"/>
        <v>0</v>
      </c>
      <c r="BV53" s="52">
        <f t="shared" si="138"/>
        <v>0</v>
      </c>
      <c r="BW53" s="52">
        <f t="shared" si="139"/>
        <v>0</v>
      </c>
      <c r="BX53" s="53">
        <f t="shared" si="140"/>
        <v>0</v>
      </c>
      <c r="BY53" s="51">
        <f t="shared" si="141"/>
        <v>2</v>
      </c>
      <c r="BZ53" s="52">
        <f t="shared" si="142"/>
        <v>0</v>
      </c>
      <c r="CA53" s="52">
        <f t="shared" si="143"/>
        <v>0</v>
      </c>
      <c r="CB53" s="53">
        <f t="shared" si="144"/>
        <v>0</v>
      </c>
      <c r="CC53" s="52">
        <f t="shared" si="145"/>
        <v>0</v>
      </c>
      <c r="CD53" s="52">
        <f t="shared" si="146"/>
        <v>0</v>
      </c>
      <c r="CE53" s="52">
        <f t="shared" si="147"/>
        <v>0</v>
      </c>
      <c r="CF53" s="53">
        <f t="shared" si="148"/>
        <v>0</v>
      </c>
      <c r="CG53" s="52">
        <f t="shared" si="149"/>
        <v>0</v>
      </c>
      <c r="CH53" s="52">
        <f t="shared" si="150"/>
        <v>0</v>
      </c>
      <c r="CI53" s="52">
        <f t="shared" si="151"/>
        <v>0</v>
      </c>
      <c r="CJ53" s="53">
        <f t="shared" si="152"/>
        <v>0</v>
      </c>
      <c r="CK53" s="52">
        <f t="shared" si="153"/>
        <v>0</v>
      </c>
      <c r="CL53" s="52">
        <f t="shared" si="154"/>
        <v>0</v>
      </c>
      <c r="CM53" s="52">
        <f t="shared" si="155"/>
        <v>0</v>
      </c>
      <c r="CN53" s="53">
        <f t="shared" si="156"/>
        <v>3</v>
      </c>
      <c r="CO53" s="52">
        <f t="shared" si="157"/>
        <v>0</v>
      </c>
      <c r="CP53" s="52">
        <f t="shared" si="158"/>
        <v>0</v>
      </c>
      <c r="CQ53" s="52">
        <f t="shared" si="159"/>
        <v>0</v>
      </c>
      <c r="CR53" s="53">
        <f t="shared" si="160"/>
        <v>0</v>
      </c>
      <c r="CS53" s="52">
        <f t="shared" si="161"/>
        <v>0</v>
      </c>
      <c r="CT53" s="52">
        <f t="shared" si="162"/>
        <v>0</v>
      </c>
      <c r="CU53" s="52">
        <f t="shared" si="163"/>
        <v>1</v>
      </c>
      <c r="CV53" s="53">
        <f t="shared" si="164"/>
        <v>0</v>
      </c>
    </row>
    <row r="54" spans="2:100" ht="15" customHeight="1">
      <c r="B54"/>
      <c r="C54"/>
      <c r="D54"/>
      <c r="E54" s="101"/>
      <c r="F54" s="102"/>
      <c r="G54"/>
      <c r="H54"/>
      <c r="I54"/>
      <c r="J54" s="101"/>
      <c r="K54" s="102"/>
      <c r="L54"/>
      <c r="M54"/>
      <c r="N54" s="101"/>
      <c r="O54" s="102"/>
      <c r="P54"/>
      <c r="Q54"/>
      <c r="R54"/>
      <c r="S54" s="101"/>
      <c r="T54" s="167"/>
      <c r="U54" s="51">
        <f t="shared" si="85"/>
        <v>0</v>
      </c>
      <c r="V54" s="52">
        <f t="shared" si="86"/>
        <v>0</v>
      </c>
      <c r="W54" s="52">
        <f t="shared" si="87"/>
        <v>0</v>
      </c>
      <c r="X54" s="53">
        <f t="shared" si="88"/>
        <v>0</v>
      </c>
      <c r="Y54" s="51">
        <f t="shared" si="89"/>
        <v>0</v>
      </c>
      <c r="Z54" s="52">
        <f t="shared" si="90"/>
        <v>0</v>
      </c>
      <c r="AA54" s="52">
        <f t="shared" si="91"/>
        <v>0</v>
      </c>
      <c r="AB54" s="53">
        <f t="shared" si="92"/>
        <v>0</v>
      </c>
      <c r="AC54" s="51">
        <f t="shared" si="93"/>
        <v>0</v>
      </c>
      <c r="AD54" s="52">
        <f t="shared" si="94"/>
        <v>0</v>
      </c>
      <c r="AE54" s="52">
        <f t="shared" si="95"/>
        <v>0</v>
      </c>
      <c r="AF54" s="53">
        <f t="shared" si="96"/>
        <v>0</v>
      </c>
      <c r="AG54" s="51">
        <f t="shared" si="97"/>
        <v>0</v>
      </c>
      <c r="AH54" s="52">
        <f t="shared" si="98"/>
        <v>0</v>
      </c>
      <c r="AI54" s="52">
        <f t="shared" si="99"/>
        <v>0</v>
      </c>
      <c r="AJ54" s="53">
        <f t="shared" si="100"/>
        <v>0</v>
      </c>
      <c r="AK54" s="51">
        <f t="shared" si="101"/>
        <v>0</v>
      </c>
      <c r="AL54" s="52">
        <f t="shared" si="102"/>
        <v>0</v>
      </c>
      <c r="AM54" s="52">
        <f t="shared" si="103"/>
        <v>0</v>
      </c>
      <c r="AN54" s="53">
        <f t="shared" si="104"/>
        <v>0</v>
      </c>
      <c r="AO54" s="51">
        <f t="shared" si="105"/>
        <v>0</v>
      </c>
      <c r="AP54" s="52">
        <f t="shared" si="106"/>
        <v>0</v>
      </c>
      <c r="AQ54" s="52">
        <f t="shared" si="107"/>
        <v>0</v>
      </c>
      <c r="AR54" s="53">
        <f t="shared" si="108"/>
        <v>0</v>
      </c>
      <c r="AS54" s="51">
        <f t="shared" si="109"/>
        <v>0</v>
      </c>
      <c r="AT54" s="52">
        <f t="shared" si="110"/>
        <v>0</v>
      </c>
      <c r="AU54" s="52">
        <f t="shared" si="111"/>
        <v>0</v>
      </c>
      <c r="AV54" s="53">
        <f t="shared" si="112"/>
        <v>0</v>
      </c>
      <c r="AW54" s="51">
        <f t="shared" si="113"/>
        <v>0</v>
      </c>
      <c r="AX54" s="52">
        <f t="shared" si="114"/>
        <v>0</v>
      </c>
      <c r="AY54" s="52">
        <f t="shared" si="115"/>
        <v>0</v>
      </c>
      <c r="AZ54" s="53">
        <f t="shared" si="116"/>
        <v>0</v>
      </c>
      <c r="BA54" s="51">
        <f t="shared" si="117"/>
        <v>0</v>
      </c>
      <c r="BB54" s="52">
        <f t="shared" si="118"/>
        <v>0</v>
      </c>
      <c r="BC54" s="52">
        <f t="shared" si="119"/>
        <v>0</v>
      </c>
      <c r="BD54" s="53">
        <f t="shared" si="120"/>
        <v>0</v>
      </c>
      <c r="BE54" s="51">
        <f t="shared" si="121"/>
        <v>0</v>
      </c>
      <c r="BF54" s="52">
        <f t="shared" si="122"/>
        <v>0</v>
      </c>
      <c r="BG54" s="52">
        <f t="shared" si="123"/>
        <v>0</v>
      </c>
      <c r="BH54" s="53">
        <f t="shared" si="124"/>
        <v>0</v>
      </c>
      <c r="BI54" s="51">
        <f t="shared" si="125"/>
        <v>0</v>
      </c>
      <c r="BJ54" s="52">
        <f t="shared" si="126"/>
        <v>1</v>
      </c>
      <c r="BK54" s="52">
        <f t="shared" si="127"/>
        <v>0</v>
      </c>
      <c r="BL54" s="53">
        <f t="shared" si="128"/>
        <v>0</v>
      </c>
      <c r="BM54" s="51">
        <f t="shared" si="129"/>
        <v>0</v>
      </c>
      <c r="BN54" s="52">
        <f t="shared" si="130"/>
        <v>0</v>
      </c>
      <c r="BO54" s="52">
        <f t="shared" si="131"/>
        <v>0</v>
      </c>
      <c r="BP54" s="53">
        <f t="shared" si="132"/>
        <v>0</v>
      </c>
      <c r="BQ54" s="51">
        <f t="shared" si="133"/>
        <v>0</v>
      </c>
      <c r="BR54" s="52">
        <f t="shared" si="134"/>
        <v>0</v>
      </c>
      <c r="BS54" s="52">
        <f t="shared" si="135"/>
        <v>0</v>
      </c>
      <c r="BT54" s="53">
        <f t="shared" si="136"/>
        <v>0</v>
      </c>
      <c r="BU54" s="51">
        <f t="shared" si="137"/>
        <v>1</v>
      </c>
      <c r="BV54" s="52">
        <f t="shared" si="138"/>
        <v>0</v>
      </c>
      <c r="BW54" s="52">
        <f t="shared" si="139"/>
        <v>0</v>
      </c>
      <c r="BX54" s="53">
        <f t="shared" si="140"/>
        <v>0</v>
      </c>
      <c r="BY54" s="51">
        <f t="shared" si="141"/>
        <v>0</v>
      </c>
      <c r="BZ54" s="52">
        <f t="shared" si="142"/>
        <v>0</v>
      </c>
      <c r="CA54" s="52">
        <f t="shared" si="143"/>
        <v>0</v>
      </c>
      <c r="CB54" s="53">
        <f t="shared" si="144"/>
        <v>0</v>
      </c>
      <c r="CC54" s="52">
        <f t="shared" si="145"/>
        <v>0</v>
      </c>
      <c r="CD54" s="52">
        <f t="shared" si="146"/>
        <v>0</v>
      </c>
      <c r="CE54" s="52">
        <f t="shared" si="147"/>
        <v>0</v>
      </c>
      <c r="CF54" s="53">
        <f t="shared" si="148"/>
        <v>1</v>
      </c>
      <c r="CG54" s="52">
        <f t="shared" si="149"/>
        <v>0</v>
      </c>
      <c r="CH54" s="52">
        <f t="shared" si="150"/>
        <v>0</v>
      </c>
      <c r="CI54" s="52">
        <f t="shared" si="151"/>
        <v>0</v>
      </c>
      <c r="CJ54" s="53">
        <f t="shared" si="152"/>
        <v>0</v>
      </c>
      <c r="CK54" s="52">
        <f t="shared" si="153"/>
        <v>0</v>
      </c>
      <c r="CL54" s="52">
        <f t="shared" si="154"/>
        <v>0</v>
      </c>
      <c r="CM54" s="52">
        <f t="shared" si="155"/>
        <v>0</v>
      </c>
      <c r="CN54" s="53">
        <f t="shared" si="156"/>
        <v>0</v>
      </c>
      <c r="CO54" s="52">
        <f t="shared" si="157"/>
        <v>0</v>
      </c>
      <c r="CP54" s="52">
        <f t="shared" si="158"/>
        <v>0</v>
      </c>
      <c r="CQ54" s="52">
        <f t="shared" si="159"/>
        <v>0</v>
      </c>
      <c r="CR54" s="53">
        <f t="shared" si="160"/>
        <v>0</v>
      </c>
      <c r="CS54" s="52">
        <f t="shared" si="161"/>
        <v>0</v>
      </c>
      <c r="CT54" s="52">
        <f t="shared" si="162"/>
        <v>0</v>
      </c>
      <c r="CU54" s="52">
        <f t="shared" si="163"/>
        <v>0</v>
      </c>
      <c r="CV54" s="53">
        <f t="shared" si="164"/>
        <v>0</v>
      </c>
    </row>
    <row r="55" spans="2:100" ht="15" customHeight="1">
      <c r="B55"/>
      <c r="C55"/>
      <c r="D55"/>
      <c r="E55"/>
      <c r="F55"/>
      <c r="G55"/>
      <c r="H55"/>
      <c r="I55"/>
      <c r="J55"/>
      <c r="K55"/>
      <c r="L55"/>
      <c r="M55"/>
      <c r="N55"/>
      <c r="O55"/>
      <c r="P55"/>
      <c r="Q55"/>
      <c r="R55"/>
      <c r="S55"/>
      <c r="T55" s="165"/>
      <c r="U55" s="51">
        <f t="shared" si="85"/>
        <v>0</v>
      </c>
      <c r="V55" s="52">
        <f t="shared" si="86"/>
        <v>0</v>
      </c>
      <c r="W55" s="52">
        <f t="shared" si="87"/>
        <v>0</v>
      </c>
      <c r="X55" s="53">
        <f t="shared" si="88"/>
        <v>0</v>
      </c>
      <c r="Y55" s="51">
        <f t="shared" si="89"/>
        <v>0</v>
      </c>
      <c r="Z55" s="52">
        <f t="shared" si="90"/>
        <v>0</v>
      </c>
      <c r="AA55" s="52">
        <f t="shared" si="91"/>
        <v>0</v>
      </c>
      <c r="AB55" s="53">
        <f t="shared" si="92"/>
        <v>0</v>
      </c>
      <c r="AC55" s="51">
        <f t="shared" si="93"/>
        <v>0</v>
      </c>
      <c r="AD55" s="52">
        <f t="shared" si="94"/>
        <v>0</v>
      </c>
      <c r="AE55" s="52">
        <f t="shared" si="95"/>
        <v>0</v>
      </c>
      <c r="AF55" s="53">
        <f t="shared" si="96"/>
        <v>0</v>
      </c>
      <c r="AG55" s="51">
        <f t="shared" si="97"/>
        <v>0</v>
      </c>
      <c r="AH55" s="52">
        <f t="shared" si="98"/>
        <v>0</v>
      </c>
      <c r="AI55" s="52">
        <f t="shared" si="99"/>
        <v>0</v>
      </c>
      <c r="AJ55" s="53">
        <f t="shared" si="100"/>
        <v>0</v>
      </c>
      <c r="AK55" s="51">
        <f t="shared" si="101"/>
        <v>0</v>
      </c>
      <c r="AL55" s="52">
        <f t="shared" si="102"/>
        <v>0</v>
      </c>
      <c r="AM55" s="52">
        <f t="shared" si="103"/>
        <v>0</v>
      </c>
      <c r="AN55" s="53">
        <f t="shared" si="104"/>
        <v>0</v>
      </c>
      <c r="AO55" s="51">
        <f t="shared" si="105"/>
        <v>0</v>
      </c>
      <c r="AP55" s="52">
        <f t="shared" si="106"/>
        <v>0</v>
      </c>
      <c r="AQ55" s="52">
        <f t="shared" si="107"/>
        <v>0</v>
      </c>
      <c r="AR55" s="53">
        <f t="shared" si="108"/>
        <v>0</v>
      </c>
      <c r="AS55" s="51">
        <f t="shared" si="109"/>
        <v>0</v>
      </c>
      <c r="AT55" s="52">
        <f t="shared" si="110"/>
        <v>0</v>
      </c>
      <c r="AU55" s="52">
        <f t="shared" si="111"/>
        <v>0</v>
      </c>
      <c r="AV55" s="53">
        <f t="shared" si="112"/>
        <v>0</v>
      </c>
      <c r="AW55" s="51">
        <f t="shared" si="113"/>
        <v>0</v>
      </c>
      <c r="AX55" s="52">
        <f t="shared" si="114"/>
        <v>0</v>
      </c>
      <c r="AY55" s="52">
        <f t="shared" si="115"/>
        <v>0</v>
      </c>
      <c r="AZ55" s="53">
        <f t="shared" si="116"/>
        <v>0</v>
      </c>
      <c r="BA55" s="51">
        <f t="shared" si="117"/>
        <v>0</v>
      </c>
      <c r="BB55" s="52">
        <f t="shared" si="118"/>
        <v>0</v>
      </c>
      <c r="BC55" s="52">
        <f t="shared" si="119"/>
        <v>0</v>
      </c>
      <c r="BD55" s="53">
        <f t="shared" si="120"/>
        <v>0</v>
      </c>
      <c r="BE55" s="51">
        <f t="shared" si="121"/>
        <v>0</v>
      </c>
      <c r="BF55" s="52">
        <f t="shared" si="122"/>
        <v>0</v>
      </c>
      <c r="BG55" s="52">
        <f t="shared" si="123"/>
        <v>0</v>
      </c>
      <c r="BH55" s="53">
        <f t="shared" si="124"/>
        <v>0</v>
      </c>
      <c r="BI55" s="51">
        <f t="shared" si="125"/>
        <v>0</v>
      </c>
      <c r="BJ55" s="52">
        <f t="shared" si="126"/>
        <v>0</v>
      </c>
      <c r="BK55" s="52">
        <f t="shared" si="127"/>
        <v>0</v>
      </c>
      <c r="BL55" s="53">
        <f t="shared" si="128"/>
        <v>0</v>
      </c>
      <c r="BM55" s="51">
        <f t="shared" si="129"/>
        <v>1</v>
      </c>
      <c r="BN55" s="52">
        <f t="shared" si="130"/>
        <v>0</v>
      </c>
      <c r="BO55" s="52">
        <f t="shared" si="131"/>
        <v>0</v>
      </c>
      <c r="BP55" s="53">
        <f t="shared" si="132"/>
        <v>0</v>
      </c>
      <c r="BQ55" s="51">
        <f t="shared" si="133"/>
        <v>0</v>
      </c>
      <c r="BR55" s="52">
        <f t="shared" si="134"/>
        <v>0</v>
      </c>
      <c r="BS55" s="52">
        <f t="shared" si="135"/>
        <v>0</v>
      </c>
      <c r="BT55" s="53">
        <f t="shared" si="136"/>
        <v>0</v>
      </c>
      <c r="BU55" s="51">
        <f t="shared" si="137"/>
        <v>0</v>
      </c>
      <c r="BV55" s="52">
        <f t="shared" si="138"/>
        <v>0</v>
      </c>
      <c r="BW55" s="52">
        <f t="shared" si="139"/>
        <v>0</v>
      </c>
      <c r="BX55" s="53">
        <f t="shared" si="140"/>
        <v>0</v>
      </c>
      <c r="BY55" s="51">
        <f t="shared" si="141"/>
        <v>0</v>
      </c>
      <c r="BZ55" s="52">
        <f t="shared" si="142"/>
        <v>2</v>
      </c>
      <c r="CA55" s="52">
        <f t="shared" si="143"/>
        <v>0</v>
      </c>
      <c r="CB55" s="53">
        <f t="shared" si="144"/>
        <v>0</v>
      </c>
      <c r="CC55" s="52">
        <f t="shared" si="145"/>
        <v>0</v>
      </c>
      <c r="CD55" s="52">
        <f t="shared" si="146"/>
        <v>0</v>
      </c>
      <c r="CE55" s="52">
        <f t="shared" si="147"/>
        <v>0</v>
      </c>
      <c r="CF55" s="53">
        <f t="shared" si="148"/>
        <v>0</v>
      </c>
      <c r="CG55" s="52">
        <f t="shared" si="149"/>
        <v>0</v>
      </c>
      <c r="CH55" s="52">
        <f t="shared" si="150"/>
        <v>0</v>
      </c>
      <c r="CI55" s="52">
        <f t="shared" si="151"/>
        <v>0</v>
      </c>
      <c r="CJ55" s="53">
        <f t="shared" si="152"/>
        <v>0</v>
      </c>
      <c r="CK55" s="52">
        <f t="shared" si="153"/>
        <v>0</v>
      </c>
      <c r="CL55" s="52">
        <f t="shared" si="154"/>
        <v>0</v>
      </c>
      <c r="CM55" s="52">
        <f t="shared" si="155"/>
        <v>0</v>
      </c>
      <c r="CN55" s="53">
        <f t="shared" si="156"/>
        <v>0</v>
      </c>
      <c r="CO55" s="52">
        <f t="shared" si="157"/>
        <v>0</v>
      </c>
      <c r="CP55" s="52">
        <f t="shared" si="158"/>
        <v>0</v>
      </c>
      <c r="CQ55" s="52">
        <f t="shared" si="159"/>
        <v>0</v>
      </c>
      <c r="CR55" s="53">
        <f t="shared" si="160"/>
        <v>0</v>
      </c>
      <c r="CS55" s="52">
        <f t="shared" si="161"/>
        <v>0</v>
      </c>
      <c r="CT55" s="52">
        <f t="shared" si="162"/>
        <v>0</v>
      </c>
      <c r="CU55" s="52">
        <f t="shared" si="163"/>
        <v>0</v>
      </c>
      <c r="CV55" s="53">
        <f t="shared" si="164"/>
        <v>0</v>
      </c>
    </row>
    <row r="56" spans="2:100" ht="15" customHeight="1">
      <c r="B56"/>
      <c r="C56"/>
      <c r="D56"/>
      <c r="E56"/>
      <c r="F56"/>
      <c r="G56"/>
      <c r="H56"/>
      <c r="I56"/>
      <c r="J56"/>
      <c r="K56"/>
      <c r="L56"/>
      <c r="M56"/>
      <c r="N56"/>
      <c r="O56"/>
      <c r="P56"/>
      <c r="Q56"/>
      <c r="R56"/>
      <c r="S56"/>
      <c r="T56" s="165"/>
      <c r="U56" s="51">
        <f t="shared" si="85"/>
        <v>0</v>
      </c>
      <c r="V56" s="52">
        <f t="shared" si="86"/>
        <v>0</v>
      </c>
      <c r="W56" s="52">
        <f t="shared" si="87"/>
        <v>0</v>
      </c>
      <c r="X56" s="53">
        <f t="shared" si="88"/>
        <v>0</v>
      </c>
      <c r="Y56" s="51">
        <f t="shared" si="89"/>
        <v>0</v>
      </c>
      <c r="Z56" s="52">
        <f t="shared" si="90"/>
        <v>0</v>
      </c>
      <c r="AA56" s="52">
        <f t="shared" si="91"/>
        <v>0</v>
      </c>
      <c r="AB56" s="53">
        <f t="shared" si="92"/>
        <v>0</v>
      </c>
      <c r="AC56" s="51">
        <f t="shared" si="93"/>
        <v>0</v>
      </c>
      <c r="AD56" s="52">
        <f t="shared" si="94"/>
        <v>0</v>
      </c>
      <c r="AE56" s="52">
        <f t="shared" si="95"/>
        <v>0</v>
      </c>
      <c r="AF56" s="53">
        <f t="shared" si="96"/>
        <v>0</v>
      </c>
      <c r="AG56" s="51">
        <f t="shared" si="97"/>
        <v>0</v>
      </c>
      <c r="AH56" s="52">
        <f t="shared" si="98"/>
        <v>0</v>
      </c>
      <c r="AI56" s="52">
        <f t="shared" si="99"/>
        <v>0</v>
      </c>
      <c r="AJ56" s="53">
        <f t="shared" si="100"/>
        <v>0</v>
      </c>
      <c r="AK56" s="51">
        <f t="shared" si="101"/>
        <v>0</v>
      </c>
      <c r="AL56" s="52">
        <f t="shared" si="102"/>
        <v>0</v>
      </c>
      <c r="AM56" s="52">
        <f t="shared" si="103"/>
        <v>0</v>
      </c>
      <c r="AN56" s="53">
        <f t="shared" si="104"/>
        <v>0</v>
      </c>
      <c r="AO56" s="51">
        <f t="shared" si="105"/>
        <v>0</v>
      </c>
      <c r="AP56" s="52">
        <f t="shared" si="106"/>
        <v>0</v>
      </c>
      <c r="AQ56" s="52">
        <f t="shared" si="107"/>
        <v>0</v>
      </c>
      <c r="AR56" s="53">
        <f t="shared" si="108"/>
        <v>0</v>
      </c>
      <c r="AS56" s="51">
        <f t="shared" si="109"/>
        <v>0</v>
      </c>
      <c r="AT56" s="52">
        <f t="shared" si="110"/>
        <v>0</v>
      </c>
      <c r="AU56" s="52">
        <f t="shared" si="111"/>
        <v>0</v>
      </c>
      <c r="AV56" s="53">
        <f t="shared" si="112"/>
        <v>0</v>
      </c>
      <c r="AW56" s="51">
        <f t="shared" si="113"/>
        <v>0</v>
      </c>
      <c r="AX56" s="52">
        <f t="shared" si="114"/>
        <v>0</v>
      </c>
      <c r="AY56" s="52">
        <f t="shared" si="115"/>
        <v>0</v>
      </c>
      <c r="AZ56" s="53">
        <f t="shared" si="116"/>
        <v>0</v>
      </c>
      <c r="BA56" s="51">
        <f t="shared" si="117"/>
        <v>0</v>
      </c>
      <c r="BB56" s="52">
        <f t="shared" si="118"/>
        <v>0</v>
      </c>
      <c r="BC56" s="52">
        <f t="shared" si="119"/>
        <v>0</v>
      </c>
      <c r="BD56" s="53">
        <f t="shared" si="120"/>
        <v>0</v>
      </c>
      <c r="BE56" s="51">
        <f t="shared" si="121"/>
        <v>0</v>
      </c>
      <c r="BF56" s="52">
        <f t="shared" si="122"/>
        <v>0</v>
      </c>
      <c r="BG56" s="52">
        <f t="shared" si="123"/>
        <v>0</v>
      </c>
      <c r="BH56" s="53">
        <f t="shared" si="124"/>
        <v>0</v>
      </c>
      <c r="BI56" s="51">
        <f t="shared" si="125"/>
        <v>0</v>
      </c>
      <c r="BJ56" s="52">
        <f t="shared" si="126"/>
        <v>0</v>
      </c>
      <c r="BK56" s="52">
        <f t="shared" si="127"/>
        <v>0</v>
      </c>
      <c r="BL56" s="53">
        <f t="shared" si="128"/>
        <v>0</v>
      </c>
      <c r="BM56" s="51">
        <f t="shared" si="129"/>
        <v>0</v>
      </c>
      <c r="BN56" s="52">
        <f t="shared" si="130"/>
        <v>0</v>
      </c>
      <c r="BO56" s="52">
        <f t="shared" si="131"/>
        <v>0</v>
      </c>
      <c r="BP56" s="53">
        <f t="shared" si="132"/>
        <v>0</v>
      </c>
      <c r="BQ56" s="51">
        <f t="shared" si="133"/>
        <v>2</v>
      </c>
      <c r="BR56" s="52">
        <f t="shared" si="134"/>
        <v>0</v>
      </c>
      <c r="BS56" s="52">
        <f t="shared" si="135"/>
        <v>0</v>
      </c>
      <c r="BT56" s="53">
        <f t="shared" si="136"/>
        <v>0</v>
      </c>
      <c r="BU56" s="51">
        <f t="shared" si="137"/>
        <v>0</v>
      </c>
      <c r="BV56" s="52">
        <f t="shared" si="138"/>
        <v>0</v>
      </c>
      <c r="BW56" s="52">
        <f t="shared" si="139"/>
        <v>0</v>
      </c>
      <c r="BX56" s="53">
        <f t="shared" si="140"/>
        <v>0</v>
      </c>
      <c r="BY56" s="51">
        <f t="shared" si="141"/>
        <v>0</v>
      </c>
      <c r="BZ56" s="52">
        <f t="shared" si="142"/>
        <v>0</v>
      </c>
      <c r="CA56" s="52">
        <f t="shared" si="143"/>
        <v>0</v>
      </c>
      <c r="CB56" s="53">
        <f t="shared" si="144"/>
        <v>0</v>
      </c>
      <c r="CC56" s="52">
        <f t="shared" si="145"/>
        <v>0</v>
      </c>
      <c r="CD56" s="52">
        <f t="shared" si="146"/>
        <v>0</v>
      </c>
      <c r="CE56" s="52">
        <f t="shared" si="147"/>
        <v>0</v>
      </c>
      <c r="CF56" s="53">
        <f t="shared" si="148"/>
        <v>0</v>
      </c>
      <c r="CG56" s="52">
        <f t="shared" si="149"/>
        <v>0</v>
      </c>
      <c r="CH56" s="52">
        <f t="shared" si="150"/>
        <v>0</v>
      </c>
      <c r="CI56" s="52">
        <f t="shared" si="151"/>
        <v>0</v>
      </c>
      <c r="CJ56" s="53">
        <f t="shared" si="152"/>
        <v>0</v>
      </c>
      <c r="CK56" s="52">
        <f t="shared" si="153"/>
        <v>0</v>
      </c>
      <c r="CL56" s="52">
        <f t="shared" si="154"/>
        <v>0</v>
      </c>
      <c r="CM56" s="52">
        <f t="shared" si="155"/>
        <v>0</v>
      </c>
      <c r="CN56" s="53">
        <f t="shared" si="156"/>
        <v>0</v>
      </c>
      <c r="CO56" s="52">
        <f t="shared" si="157"/>
        <v>0</v>
      </c>
      <c r="CP56" s="52">
        <f t="shared" si="158"/>
        <v>0</v>
      </c>
      <c r="CQ56" s="52">
        <f t="shared" si="159"/>
        <v>0</v>
      </c>
      <c r="CR56" s="53">
        <f t="shared" si="160"/>
        <v>4</v>
      </c>
      <c r="CS56" s="52">
        <f t="shared" si="161"/>
        <v>0</v>
      </c>
      <c r="CT56" s="52">
        <f t="shared" si="162"/>
        <v>0</v>
      </c>
      <c r="CU56" s="52">
        <f t="shared" si="163"/>
        <v>0</v>
      </c>
      <c r="CV56" s="53">
        <f t="shared" si="164"/>
        <v>0</v>
      </c>
    </row>
    <row r="57" spans="2:100" ht="15" customHeight="1">
      <c r="B57"/>
      <c r="C57"/>
      <c r="D57"/>
      <c r="E57"/>
      <c r="F57"/>
      <c r="G57"/>
      <c r="H57"/>
      <c r="I57"/>
      <c r="J57"/>
      <c r="K57"/>
      <c r="L57"/>
      <c r="M57"/>
      <c r="N57"/>
      <c r="O57"/>
      <c r="P57"/>
      <c r="Q57"/>
      <c r="R57"/>
      <c r="S57"/>
      <c r="T57" s="165"/>
      <c r="U57" s="51">
        <f t="shared" si="85"/>
        <v>0</v>
      </c>
      <c r="V57" s="52">
        <f t="shared" si="86"/>
        <v>0</v>
      </c>
      <c r="W57" s="52">
        <f t="shared" si="87"/>
        <v>0</v>
      </c>
      <c r="X57" s="53">
        <f t="shared" si="88"/>
        <v>0</v>
      </c>
      <c r="Y57" s="51">
        <f t="shared" si="89"/>
        <v>0</v>
      </c>
      <c r="Z57" s="52">
        <f t="shared" si="90"/>
        <v>0</v>
      </c>
      <c r="AA57" s="52">
        <f t="shared" si="91"/>
        <v>0</v>
      </c>
      <c r="AB57" s="53">
        <f t="shared" si="92"/>
        <v>0</v>
      </c>
      <c r="AC57" s="51">
        <f t="shared" si="93"/>
        <v>0</v>
      </c>
      <c r="AD57" s="52">
        <f t="shared" si="94"/>
        <v>0</v>
      </c>
      <c r="AE57" s="52">
        <f t="shared" si="95"/>
        <v>0</v>
      </c>
      <c r="AF57" s="53">
        <f t="shared" si="96"/>
        <v>0</v>
      </c>
      <c r="AG57" s="51">
        <f t="shared" si="97"/>
        <v>0</v>
      </c>
      <c r="AH57" s="52">
        <f t="shared" si="98"/>
        <v>0</v>
      </c>
      <c r="AI57" s="52">
        <f t="shared" si="99"/>
        <v>0</v>
      </c>
      <c r="AJ57" s="53">
        <f t="shared" si="100"/>
        <v>0</v>
      </c>
      <c r="AK57" s="51">
        <f t="shared" si="101"/>
        <v>0</v>
      </c>
      <c r="AL57" s="52">
        <f t="shared" si="102"/>
        <v>0</v>
      </c>
      <c r="AM57" s="52">
        <f t="shared" si="103"/>
        <v>0</v>
      </c>
      <c r="AN57" s="53">
        <f t="shared" si="104"/>
        <v>0</v>
      </c>
      <c r="AO57" s="51">
        <f t="shared" si="105"/>
        <v>0</v>
      </c>
      <c r="AP57" s="52">
        <f t="shared" si="106"/>
        <v>0</v>
      </c>
      <c r="AQ57" s="52">
        <f t="shared" si="107"/>
        <v>0</v>
      </c>
      <c r="AR57" s="53">
        <f t="shared" si="108"/>
        <v>0</v>
      </c>
      <c r="AS57" s="51">
        <f t="shared" si="109"/>
        <v>0</v>
      </c>
      <c r="AT57" s="52">
        <f t="shared" si="110"/>
        <v>0</v>
      </c>
      <c r="AU57" s="52">
        <f t="shared" si="111"/>
        <v>0</v>
      </c>
      <c r="AV57" s="53">
        <f t="shared" si="112"/>
        <v>0</v>
      </c>
      <c r="AW57" s="51">
        <f t="shared" si="113"/>
        <v>0</v>
      </c>
      <c r="AX57" s="52">
        <f t="shared" si="114"/>
        <v>0</v>
      </c>
      <c r="AY57" s="52">
        <f t="shared" si="115"/>
        <v>0</v>
      </c>
      <c r="AZ57" s="53">
        <f t="shared" si="116"/>
        <v>0</v>
      </c>
      <c r="BA57" s="51">
        <f t="shared" si="117"/>
        <v>0</v>
      </c>
      <c r="BB57" s="52">
        <f t="shared" si="118"/>
        <v>0</v>
      </c>
      <c r="BC57" s="52">
        <f t="shared" si="119"/>
        <v>0</v>
      </c>
      <c r="BD57" s="53">
        <f t="shared" si="120"/>
        <v>0</v>
      </c>
      <c r="BE57" s="51">
        <f t="shared" si="121"/>
        <v>0</v>
      </c>
      <c r="BF57" s="52">
        <f t="shared" si="122"/>
        <v>0</v>
      </c>
      <c r="BG57" s="52">
        <f t="shared" si="123"/>
        <v>0</v>
      </c>
      <c r="BH57" s="53">
        <f t="shared" si="124"/>
        <v>0</v>
      </c>
      <c r="BI57" s="51">
        <f t="shared" si="125"/>
        <v>0</v>
      </c>
      <c r="BJ57" s="52">
        <f t="shared" si="126"/>
        <v>0</v>
      </c>
      <c r="BK57" s="52">
        <f t="shared" si="127"/>
        <v>0</v>
      </c>
      <c r="BL57" s="53">
        <f t="shared" si="128"/>
        <v>0</v>
      </c>
      <c r="BM57" s="51">
        <f t="shared" si="129"/>
        <v>0</v>
      </c>
      <c r="BN57" s="52">
        <f t="shared" si="130"/>
        <v>0</v>
      </c>
      <c r="BO57" s="52">
        <f t="shared" si="131"/>
        <v>0</v>
      </c>
      <c r="BP57" s="53">
        <f t="shared" si="132"/>
        <v>0</v>
      </c>
      <c r="BQ57" s="51">
        <f t="shared" si="133"/>
        <v>0</v>
      </c>
      <c r="BR57" s="52">
        <f t="shared" si="134"/>
        <v>0</v>
      </c>
      <c r="BS57" s="52">
        <f t="shared" si="135"/>
        <v>0</v>
      </c>
      <c r="BT57" s="53">
        <f t="shared" si="136"/>
        <v>0</v>
      </c>
      <c r="BU57" s="51">
        <f t="shared" si="137"/>
        <v>0</v>
      </c>
      <c r="BV57" s="52">
        <f t="shared" si="138"/>
        <v>0</v>
      </c>
      <c r="BW57" s="52">
        <f t="shared" si="139"/>
        <v>0</v>
      </c>
      <c r="BX57" s="53">
        <f t="shared" si="140"/>
        <v>0</v>
      </c>
      <c r="BY57" s="51">
        <f t="shared" si="141"/>
        <v>0</v>
      </c>
      <c r="BZ57" s="52">
        <f t="shared" si="142"/>
        <v>0</v>
      </c>
      <c r="CA57" s="52">
        <f t="shared" si="143"/>
        <v>0</v>
      </c>
      <c r="CB57" s="53">
        <f t="shared" si="144"/>
        <v>0</v>
      </c>
      <c r="CC57" s="52">
        <f t="shared" si="145"/>
        <v>0</v>
      </c>
      <c r="CD57" s="52">
        <f t="shared" si="146"/>
        <v>0</v>
      </c>
      <c r="CE57" s="52">
        <f t="shared" si="147"/>
        <v>0</v>
      </c>
      <c r="CF57" s="53">
        <f t="shared" si="148"/>
        <v>0</v>
      </c>
      <c r="CG57" s="52">
        <f t="shared" si="149"/>
        <v>0</v>
      </c>
      <c r="CH57" s="52">
        <f t="shared" si="150"/>
        <v>0</v>
      </c>
      <c r="CI57" s="52">
        <f t="shared" si="151"/>
        <v>0</v>
      </c>
      <c r="CJ57" s="53">
        <f t="shared" si="152"/>
        <v>0</v>
      </c>
      <c r="CK57" s="52">
        <f t="shared" si="153"/>
        <v>0</v>
      </c>
      <c r="CL57" s="52">
        <f t="shared" si="154"/>
        <v>0</v>
      </c>
      <c r="CM57" s="52">
        <f t="shared" si="155"/>
        <v>0</v>
      </c>
      <c r="CN57" s="53">
        <f t="shared" si="156"/>
        <v>0</v>
      </c>
      <c r="CO57" s="52">
        <f t="shared" si="157"/>
        <v>0</v>
      </c>
      <c r="CP57" s="52">
        <f t="shared" si="158"/>
        <v>0</v>
      </c>
      <c r="CQ57" s="52">
        <f t="shared" si="159"/>
        <v>0</v>
      </c>
      <c r="CR57" s="53">
        <f t="shared" si="160"/>
        <v>0</v>
      </c>
      <c r="CS57" s="52">
        <f t="shared" si="161"/>
        <v>0</v>
      </c>
      <c r="CT57" s="52">
        <f t="shared" si="162"/>
        <v>0</v>
      </c>
      <c r="CU57" s="52">
        <f t="shared" si="163"/>
        <v>0</v>
      </c>
      <c r="CV57" s="53">
        <f t="shared" si="164"/>
        <v>0</v>
      </c>
    </row>
    <row r="58" spans="2:100" ht="15" customHeight="1">
      <c r="B58"/>
      <c r="C58"/>
      <c r="D58"/>
      <c r="E58"/>
      <c r="F58"/>
      <c r="G58"/>
      <c r="H58"/>
      <c r="I58"/>
      <c r="J58"/>
      <c r="K58"/>
      <c r="L58"/>
      <c r="M58"/>
      <c r="N58"/>
      <c r="O58"/>
      <c r="P58"/>
      <c r="Q58"/>
      <c r="R58"/>
      <c r="S58"/>
      <c r="T58" s="165"/>
      <c r="U58" s="51">
        <f t="shared" si="85"/>
        <v>0</v>
      </c>
      <c r="V58" s="52">
        <f t="shared" si="86"/>
        <v>0</v>
      </c>
      <c r="W58" s="52">
        <f t="shared" si="87"/>
        <v>0</v>
      </c>
      <c r="X58" s="53">
        <f t="shared" si="88"/>
        <v>0</v>
      </c>
      <c r="Y58" s="51">
        <f t="shared" si="89"/>
        <v>0</v>
      </c>
      <c r="Z58" s="52">
        <f t="shared" si="90"/>
        <v>0</v>
      </c>
      <c r="AA58" s="52">
        <f t="shared" si="91"/>
        <v>0</v>
      </c>
      <c r="AB58" s="53">
        <f t="shared" si="92"/>
        <v>0</v>
      </c>
      <c r="AC58" s="51">
        <f t="shared" si="93"/>
        <v>0</v>
      </c>
      <c r="AD58" s="52">
        <f t="shared" si="94"/>
        <v>0</v>
      </c>
      <c r="AE58" s="52">
        <f t="shared" si="95"/>
        <v>0</v>
      </c>
      <c r="AF58" s="53">
        <f t="shared" si="96"/>
        <v>0</v>
      </c>
      <c r="AG58" s="51">
        <f t="shared" si="97"/>
        <v>0</v>
      </c>
      <c r="AH58" s="52">
        <f t="shared" si="98"/>
        <v>0</v>
      </c>
      <c r="AI58" s="52">
        <f t="shared" si="99"/>
        <v>0</v>
      </c>
      <c r="AJ58" s="53">
        <f t="shared" si="100"/>
        <v>0</v>
      </c>
      <c r="AK58" s="51">
        <f t="shared" si="101"/>
        <v>0</v>
      </c>
      <c r="AL58" s="52">
        <f t="shared" si="102"/>
        <v>0</v>
      </c>
      <c r="AM58" s="52">
        <f t="shared" si="103"/>
        <v>0</v>
      </c>
      <c r="AN58" s="53">
        <f t="shared" si="104"/>
        <v>0</v>
      </c>
      <c r="AO58" s="51">
        <f t="shared" si="105"/>
        <v>0</v>
      </c>
      <c r="AP58" s="52">
        <f t="shared" si="106"/>
        <v>0</v>
      </c>
      <c r="AQ58" s="52">
        <f t="shared" si="107"/>
        <v>0</v>
      </c>
      <c r="AR58" s="53">
        <f t="shared" si="108"/>
        <v>0</v>
      </c>
      <c r="AS58" s="51">
        <f t="shared" si="109"/>
        <v>0</v>
      </c>
      <c r="AT58" s="52">
        <f t="shared" si="110"/>
        <v>0</v>
      </c>
      <c r="AU58" s="52">
        <f t="shared" si="111"/>
        <v>0</v>
      </c>
      <c r="AV58" s="53">
        <f t="shared" si="112"/>
        <v>0</v>
      </c>
      <c r="AW58" s="51">
        <f t="shared" si="113"/>
        <v>0</v>
      </c>
      <c r="AX58" s="52">
        <f t="shared" si="114"/>
        <v>0</v>
      </c>
      <c r="AY58" s="52">
        <f t="shared" si="115"/>
        <v>0</v>
      </c>
      <c r="AZ58" s="53">
        <f t="shared" si="116"/>
        <v>0</v>
      </c>
      <c r="BA58" s="51">
        <f t="shared" si="117"/>
        <v>0</v>
      </c>
      <c r="BB58" s="52">
        <f t="shared" si="118"/>
        <v>0</v>
      </c>
      <c r="BC58" s="52">
        <f t="shared" si="119"/>
        <v>0</v>
      </c>
      <c r="BD58" s="53">
        <f t="shared" si="120"/>
        <v>0</v>
      </c>
      <c r="BE58" s="51">
        <f t="shared" si="121"/>
        <v>0</v>
      </c>
      <c r="BF58" s="52">
        <f t="shared" si="122"/>
        <v>0</v>
      </c>
      <c r="BG58" s="52">
        <f t="shared" si="123"/>
        <v>0</v>
      </c>
      <c r="BH58" s="53">
        <f t="shared" si="124"/>
        <v>0</v>
      </c>
      <c r="BI58" s="51">
        <f t="shared" si="125"/>
        <v>1</v>
      </c>
      <c r="BJ58" s="52">
        <f t="shared" si="126"/>
        <v>0</v>
      </c>
      <c r="BK58" s="52">
        <f t="shared" si="127"/>
        <v>0</v>
      </c>
      <c r="BL58" s="53">
        <f t="shared" si="128"/>
        <v>0</v>
      </c>
      <c r="BM58" s="51">
        <f t="shared" si="129"/>
        <v>0</v>
      </c>
      <c r="BN58" s="52">
        <f t="shared" si="130"/>
        <v>0</v>
      </c>
      <c r="BO58" s="52">
        <f t="shared" si="131"/>
        <v>0</v>
      </c>
      <c r="BP58" s="53">
        <f t="shared" si="132"/>
        <v>0</v>
      </c>
      <c r="BQ58" s="51">
        <f t="shared" si="133"/>
        <v>0</v>
      </c>
      <c r="BR58" s="52">
        <f t="shared" si="134"/>
        <v>2</v>
      </c>
      <c r="BS58" s="52">
        <f t="shared" si="135"/>
        <v>0</v>
      </c>
      <c r="BT58" s="53">
        <f t="shared" si="136"/>
        <v>0</v>
      </c>
      <c r="BU58" s="51">
        <f t="shared" si="137"/>
        <v>0</v>
      </c>
      <c r="BV58" s="52">
        <f t="shared" si="138"/>
        <v>0</v>
      </c>
      <c r="BW58" s="52">
        <f t="shared" si="139"/>
        <v>0</v>
      </c>
      <c r="BX58" s="53">
        <f t="shared" si="140"/>
        <v>0</v>
      </c>
      <c r="BY58" s="51">
        <f t="shared" si="141"/>
        <v>0</v>
      </c>
      <c r="BZ58" s="52">
        <f t="shared" si="142"/>
        <v>0</v>
      </c>
      <c r="CA58" s="52">
        <f t="shared" si="143"/>
        <v>0</v>
      </c>
      <c r="CB58" s="53">
        <f t="shared" si="144"/>
        <v>0</v>
      </c>
      <c r="CC58" s="52">
        <f t="shared" si="145"/>
        <v>0</v>
      </c>
      <c r="CD58" s="52">
        <f t="shared" si="146"/>
        <v>0</v>
      </c>
      <c r="CE58" s="52">
        <f t="shared" si="147"/>
        <v>0</v>
      </c>
      <c r="CF58" s="53">
        <f t="shared" si="148"/>
        <v>0</v>
      </c>
      <c r="CG58" s="52">
        <f t="shared" si="149"/>
        <v>0</v>
      </c>
      <c r="CH58" s="52">
        <f t="shared" si="150"/>
        <v>0</v>
      </c>
      <c r="CI58" s="52">
        <f t="shared" si="151"/>
        <v>0</v>
      </c>
      <c r="CJ58" s="53">
        <f t="shared" si="152"/>
        <v>0</v>
      </c>
      <c r="CK58" s="52">
        <f t="shared" si="153"/>
        <v>0</v>
      </c>
      <c r="CL58" s="52">
        <f t="shared" si="154"/>
        <v>0</v>
      </c>
      <c r="CM58" s="52">
        <f t="shared" si="155"/>
        <v>0</v>
      </c>
      <c r="CN58" s="53">
        <f t="shared" si="156"/>
        <v>0</v>
      </c>
      <c r="CO58" s="52">
        <f t="shared" si="157"/>
        <v>0</v>
      </c>
      <c r="CP58" s="52">
        <f t="shared" si="158"/>
        <v>0</v>
      </c>
      <c r="CQ58" s="52">
        <f t="shared" si="159"/>
        <v>0</v>
      </c>
      <c r="CR58" s="53">
        <f t="shared" si="160"/>
        <v>0</v>
      </c>
      <c r="CS58" s="52">
        <f t="shared" si="161"/>
        <v>0</v>
      </c>
      <c r="CT58" s="52">
        <f t="shared" si="162"/>
        <v>0</v>
      </c>
      <c r="CU58" s="52">
        <f t="shared" si="163"/>
        <v>0</v>
      </c>
      <c r="CV58" s="53">
        <f t="shared" si="164"/>
        <v>0</v>
      </c>
    </row>
    <row r="59" spans="2:100" ht="15" customHeight="1">
      <c r="B59"/>
      <c r="C59"/>
      <c r="D59"/>
      <c r="E59"/>
      <c r="F59"/>
      <c r="G59"/>
      <c r="H59"/>
      <c r="I59"/>
      <c r="J59"/>
      <c r="K59"/>
      <c r="L59"/>
      <c r="M59"/>
      <c r="N59"/>
      <c r="O59"/>
      <c r="P59"/>
      <c r="Q59"/>
      <c r="R59"/>
      <c r="S59"/>
      <c r="T59" s="165"/>
      <c r="U59" s="51">
        <f t="shared" si="85"/>
        <v>0</v>
      </c>
      <c r="V59" s="52">
        <f t="shared" si="86"/>
        <v>0</v>
      </c>
      <c r="W59" s="52">
        <f t="shared" si="87"/>
        <v>0</v>
      </c>
      <c r="X59" s="53">
        <f t="shared" si="88"/>
        <v>0</v>
      </c>
      <c r="Y59" s="51">
        <f t="shared" si="89"/>
        <v>0</v>
      </c>
      <c r="Z59" s="52">
        <f t="shared" si="90"/>
        <v>0</v>
      </c>
      <c r="AA59" s="52">
        <f t="shared" si="91"/>
        <v>0</v>
      </c>
      <c r="AB59" s="53">
        <f t="shared" si="92"/>
        <v>0</v>
      </c>
      <c r="AC59" s="51">
        <f t="shared" si="93"/>
        <v>0</v>
      </c>
      <c r="AD59" s="52">
        <f t="shared" si="94"/>
        <v>0</v>
      </c>
      <c r="AE59" s="52">
        <f t="shared" si="95"/>
        <v>0</v>
      </c>
      <c r="AF59" s="53">
        <f t="shared" si="96"/>
        <v>0</v>
      </c>
      <c r="AG59" s="51">
        <f t="shared" si="97"/>
        <v>0</v>
      </c>
      <c r="AH59" s="52">
        <f t="shared" si="98"/>
        <v>0</v>
      </c>
      <c r="AI59" s="52">
        <f t="shared" si="99"/>
        <v>0</v>
      </c>
      <c r="AJ59" s="53">
        <f t="shared" si="100"/>
        <v>0</v>
      </c>
      <c r="AK59" s="51">
        <f t="shared" si="101"/>
        <v>0</v>
      </c>
      <c r="AL59" s="52">
        <f t="shared" si="102"/>
        <v>0</v>
      </c>
      <c r="AM59" s="52">
        <f t="shared" si="103"/>
        <v>0</v>
      </c>
      <c r="AN59" s="53">
        <f t="shared" si="104"/>
        <v>0</v>
      </c>
      <c r="AO59" s="51">
        <f t="shared" si="105"/>
        <v>0</v>
      </c>
      <c r="AP59" s="52">
        <f t="shared" si="106"/>
        <v>0</v>
      </c>
      <c r="AQ59" s="52">
        <f t="shared" si="107"/>
        <v>0</v>
      </c>
      <c r="AR59" s="53">
        <f t="shared" si="108"/>
        <v>0</v>
      </c>
      <c r="AS59" s="51">
        <f t="shared" si="109"/>
        <v>0</v>
      </c>
      <c r="AT59" s="52">
        <f t="shared" si="110"/>
        <v>0</v>
      </c>
      <c r="AU59" s="52">
        <f t="shared" si="111"/>
        <v>0</v>
      </c>
      <c r="AV59" s="53">
        <f t="shared" si="112"/>
        <v>0</v>
      </c>
      <c r="AW59" s="51">
        <f t="shared" si="113"/>
        <v>0</v>
      </c>
      <c r="AX59" s="52">
        <f t="shared" si="114"/>
        <v>0</v>
      </c>
      <c r="AY59" s="52">
        <f t="shared" si="115"/>
        <v>0</v>
      </c>
      <c r="AZ59" s="53">
        <f t="shared" si="116"/>
        <v>0</v>
      </c>
      <c r="BA59" s="51">
        <f t="shared" si="117"/>
        <v>0</v>
      </c>
      <c r="BB59" s="52">
        <f t="shared" si="118"/>
        <v>0</v>
      </c>
      <c r="BC59" s="52">
        <f t="shared" si="119"/>
        <v>0</v>
      </c>
      <c r="BD59" s="53">
        <f t="shared" si="120"/>
        <v>0</v>
      </c>
      <c r="BE59" s="51">
        <f t="shared" si="121"/>
        <v>0</v>
      </c>
      <c r="BF59" s="52">
        <f t="shared" si="122"/>
        <v>0</v>
      </c>
      <c r="BG59" s="52">
        <f t="shared" si="123"/>
        <v>0</v>
      </c>
      <c r="BH59" s="53">
        <f t="shared" si="124"/>
        <v>0</v>
      </c>
      <c r="BI59" s="51">
        <f t="shared" si="125"/>
        <v>0</v>
      </c>
      <c r="BJ59" s="52">
        <f t="shared" si="126"/>
        <v>0</v>
      </c>
      <c r="BK59" s="52">
        <f t="shared" si="127"/>
        <v>0</v>
      </c>
      <c r="BL59" s="53">
        <f t="shared" si="128"/>
        <v>0</v>
      </c>
      <c r="BM59" s="51">
        <f t="shared" si="129"/>
        <v>2</v>
      </c>
      <c r="BN59" s="52">
        <f t="shared" si="130"/>
        <v>0</v>
      </c>
      <c r="BO59" s="52">
        <f t="shared" si="131"/>
        <v>0</v>
      </c>
      <c r="BP59" s="53">
        <f t="shared" si="132"/>
        <v>0</v>
      </c>
      <c r="BQ59" s="51">
        <f t="shared" si="133"/>
        <v>0</v>
      </c>
      <c r="BR59" s="52">
        <f t="shared" si="134"/>
        <v>0</v>
      </c>
      <c r="BS59" s="52">
        <f t="shared" si="135"/>
        <v>0</v>
      </c>
      <c r="BT59" s="53">
        <f t="shared" si="136"/>
        <v>0</v>
      </c>
      <c r="BU59" s="51">
        <f t="shared" si="137"/>
        <v>0</v>
      </c>
      <c r="BV59" s="52">
        <f t="shared" si="138"/>
        <v>0</v>
      </c>
      <c r="BW59" s="52">
        <f t="shared" si="139"/>
        <v>0</v>
      </c>
      <c r="BX59" s="53">
        <f t="shared" si="140"/>
        <v>0</v>
      </c>
      <c r="BY59" s="51">
        <f t="shared" si="141"/>
        <v>0</v>
      </c>
      <c r="BZ59" s="52">
        <f t="shared" si="142"/>
        <v>0</v>
      </c>
      <c r="CA59" s="52">
        <f t="shared" si="143"/>
        <v>0</v>
      </c>
      <c r="CB59" s="53">
        <f t="shared" si="144"/>
        <v>0</v>
      </c>
      <c r="CC59" s="52">
        <f t="shared" si="145"/>
        <v>0</v>
      </c>
      <c r="CD59" s="52">
        <f t="shared" si="146"/>
        <v>0</v>
      </c>
      <c r="CE59" s="52">
        <f t="shared" si="147"/>
        <v>0</v>
      </c>
      <c r="CF59" s="53">
        <f t="shared" si="148"/>
        <v>0</v>
      </c>
      <c r="CG59" s="52">
        <f t="shared" si="149"/>
        <v>0</v>
      </c>
      <c r="CH59" s="52">
        <f t="shared" si="150"/>
        <v>0</v>
      </c>
      <c r="CI59" s="52">
        <f t="shared" si="151"/>
        <v>1</v>
      </c>
      <c r="CJ59" s="53">
        <f t="shared" si="152"/>
        <v>0</v>
      </c>
      <c r="CK59" s="52">
        <f t="shared" si="153"/>
        <v>0</v>
      </c>
      <c r="CL59" s="52">
        <f t="shared" si="154"/>
        <v>0</v>
      </c>
      <c r="CM59" s="52">
        <f t="shared" si="155"/>
        <v>0</v>
      </c>
      <c r="CN59" s="53">
        <f t="shared" si="156"/>
        <v>0</v>
      </c>
      <c r="CO59" s="52">
        <f t="shared" si="157"/>
        <v>0</v>
      </c>
      <c r="CP59" s="52">
        <f t="shared" si="158"/>
        <v>0</v>
      </c>
      <c r="CQ59" s="52">
        <f t="shared" si="159"/>
        <v>0</v>
      </c>
      <c r="CR59" s="53">
        <f t="shared" si="160"/>
        <v>0</v>
      </c>
      <c r="CS59" s="52">
        <f t="shared" si="161"/>
        <v>0</v>
      </c>
      <c r="CT59" s="52">
        <f t="shared" si="162"/>
        <v>0</v>
      </c>
      <c r="CU59" s="52">
        <f t="shared" si="163"/>
        <v>0</v>
      </c>
      <c r="CV59" s="53">
        <f t="shared" si="164"/>
        <v>0</v>
      </c>
    </row>
    <row r="60" spans="2:100" ht="15" customHeight="1">
      <c r="B60"/>
      <c r="C60"/>
      <c r="D60"/>
      <c r="E60"/>
      <c r="F60"/>
      <c r="G60"/>
      <c r="H60"/>
      <c r="I60"/>
      <c r="J60"/>
      <c r="K60"/>
      <c r="L60"/>
      <c r="M60"/>
      <c r="N60"/>
      <c r="O60"/>
      <c r="P60"/>
      <c r="Q60"/>
      <c r="R60"/>
      <c r="S60"/>
      <c r="T60" s="165"/>
      <c r="U60" s="51">
        <f t="shared" si="85"/>
        <v>0</v>
      </c>
      <c r="V60" s="52">
        <f t="shared" si="86"/>
        <v>0</v>
      </c>
      <c r="W60" s="52">
        <f t="shared" si="87"/>
        <v>0</v>
      </c>
      <c r="X60" s="53">
        <f t="shared" si="88"/>
        <v>0</v>
      </c>
      <c r="Y60" s="51">
        <f t="shared" si="89"/>
        <v>0</v>
      </c>
      <c r="Z60" s="52">
        <f t="shared" si="90"/>
        <v>0</v>
      </c>
      <c r="AA60" s="52">
        <f t="shared" si="91"/>
        <v>0</v>
      </c>
      <c r="AB60" s="53">
        <f t="shared" si="92"/>
        <v>0</v>
      </c>
      <c r="AC60" s="51">
        <f t="shared" si="93"/>
        <v>0</v>
      </c>
      <c r="AD60" s="52">
        <f t="shared" si="94"/>
        <v>0</v>
      </c>
      <c r="AE60" s="52">
        <f t="shared" si="95"/>
        <v>0</v>
      </c>
      <c r="AF60" s="53">
        <f t="shared" si="96"/>
        <v>0</v>
      </c>
      <c r="AG60" s="51">
        <f t="shared" si="97"/>
        <v>0</v>
      </c>
      <c r="AH60" s="52">
        <f t="shared" si="98"/>
        <v>0</v>
      </c>
      <c r="AI60" s="52">
        <f t="shared" si="99"/>
        <v>0</v>
      </c>
      <c r="AJ60" s="53">
        <f t="shared" si="100"/>
        <v>0</v>
      </c>
      <c r="AK60" s="51">
        <f t="shared" si="101"/>
        <v>0</v>
      </c>
      <c r="AL60" s="52">
        <f t="shared" si="102"/>
        <v>0</v>
      </c>
      <c r="AM60" s="52">
        <f t="shared" si="103"/>
        <v>0</v>
      </c>
      <c r="AN60" s="53">
        <f t="shared" si="104"/>
        <v>0</v>
      </c>
      <c r="AO60" s="51">
        <f t="shared" si="105"/>
        <v>0</v>
      </c>
      <c r="AP60" s="52">
        <f t="shared" si="106"/>
        <v>0</v>
      </c>
      <c r="AQ60" s="52">
        <f t="shared" si="107"/>
        <v>0</v>
      </c>
      <c r="AR60" s="53">
        <f t="shared" si="108"/>
        <v>0</v>
      </c>
      <c r="AS60" s="51">
        <f t="shared" si="109"/>
        <v>0</v>
      </c>
      <c r="AT60" s="52">
        <f t="shared" si="110"/>
        <v>0</v>
      </c>
      <c r="AU60" s="52">
        <f t="shared" si="111"/>
        <v>0</v>
      </c>
      <c r="AV60" s="53">
        <f t="shared" si="112"/>
        <v>0</v>
      </c>
      <c r="AW60" s="51">
        <f t="shared" si="113"/>
        <v>0</v>
      </c>
      <c r="AX60" s="52">
        <f t="shared" si="114"/>
        <v>0</v>
      </c>
      <c r="AY60" s="52">
        <f t="shared" si="115"/>
        <v>0</v>
      </c>
      <c r="AZ60" s="53">
        <f t="shared" si="116"/>
        <v>0</v>
      </c>
      <c r="BA60" s="51">
        <f t="shared" si="117"/>
        <v>0</v>
      </c>
      <c r="BB60" s="52">
        <f t="shared" si="118"/>
        <v>0</v>
      </c>
      <c r="BC60" s="52">
        <f t="shared" si="119"/>
        <v>0</v>
      </c>
      <c r="BD60" s="53">
        <f t="shared" si="120"/>
        <v>0</v>
      </c>
      <c r="BE60" s="51">
        <f t="shared" si="121"/>
        <v>0</v>
      </c>
      <c r="BF60" s="52">
        <f t="shared" si="122"/>
        <v>0</v>
      </c>
      <c r="BG60" s="52">
        <f t="shared" si="123"/>
        <v>0</v>
      </c>
      <c r="BH60" s="53">
        <f t="shared" si="124"/>
        <v>0</v>
      </c>
      <c r="BI60" s="51">
        <f t="shared" si="125"/>
        <v>0</v>
      </c>
      <c r="BJ60" s="52">
        <f t="shared" si="126"/>
        <v>0</v>
      </c>
      <c r="BK60" s="52">
        <f t="shared" si="127"/>
        <v>0</v>
      </c>
      <c r="BL60" s="53">
        <f t="shared" si="128"/>
        <v>0</v>
      </c>
      <c r="BM60" s="51">
        <f t="shared" si="129"/>
        <v>0</v>
      </c>
      <c r="BN60" s="52">
        <f t="shared" si="130"/>
        <v>0</v>
      </c>
      <c r="BO60" s="52">
        <f t="shared" si="131"/>
        <v>0</v>
      </c>
      <c r="BP60" s="53">
        <f t="shared" si="132"/>
        <v>0</v>
      </c>
      <c r="BQ60" s="51">
        <f t="shared" si="133"/>
        <v>0</v>
      </c>
      <c r="BR60" s="52">
        <f t="shared" si="134"/>
        <v>0</v>
      </c>
      <c r="BS60" s="52">
        <f t="shared" si="135"/>
        <v>0</v>
      </c>
      <c r="BT60" s="53">
        <f t="shared" si="136"/>
        <v>0</v>
      </c>
      <c r="BU60" s="51">
        <f t="shared" si="137"/>
        <v>0</v>
      </c>
      <c r="BV60" s="52">
        <f t="shared" si="138"/>
        <v>0</v>
      </c>
      <c r="BW60" s="52">
        <f t="shared" si="139"/>
        <v>0</v>
      </c>
      <c r="BX60" s="53">
        <f t="shared" si="140"/>
        <v>0</v>
      </c>
      <c r="BY60" s="51">
        <f t="shared" si="141"/>
        <v>0</v>
      </c>
      <c r="BZ60" s="52">
        <f t="shared" si="142"/>
        <v>2</v>
      </c>
      <c r="CA60" s="52">
        <f t="shared" si="143"/>
        <v>0</v>
      </c>
      <c r="CB60" s="53">
        <f t="shared" si="144"/>
        <v>0</v>
      </c>
      <c r="CC60" s="52">
        <f t="shared" si="145"/>
        <v>0</v>
      </c>
      <c r="CD60" s="52">
        <f t="shared" si="146"/>
        <v>0</v>
      </c>
      <c r="CE60" s="52">
        <f t="shared" si="147"/>
        <v>0</v>
      </c>
      <c r="CF60" s="53">
        <f t="shared" si="148"/>
        <v>0</v>
      </c>
      <c r="CG60" s="52">
        <f t="shared" si="149"/>
        <v>0</v>
      </c>
      <c r="CH60" s="52">
        <f t="shared" si="150"/>
        <v>0</v>
      </c>
      <c r="CI60" s="52">
        <f t="shared" si="151"/>
        <v>0</v>
      </c>
      <c r="CJ60" s="53">
        <f t="shared" si="152"/>
        <v>0</v>
      </c>
      <c r="CK60" s="52">
        <f t="shared" si="153"/>
        <v>0</v>
      </c>
      <c r="CL60" s="52">
        <f t="shared" si="154"/>
        <v>0</v>
      </c>
      <c r="CM60" s="52">
        <f t="shared" si="155"/>
        <v>0</v>
      </c>
      <c r="CN60" s="53">
        <f t="shared" si="156"/>
        <v>0</v>
      </c>
      <c r="CO60" s="52">
        <f t="shared" si="157"/>
        <v>0</v>
      </c>
      <c r="CP60" s="52">
        <f t="shared" si="158"/>
        <v>0</v>
      </c>
      <c r="CQ60" s="52">
        <f t="shared" si="159"/>
        <v>0</v>
      </c>
      <c r="CR60" s="53">
        <f t="shared" si="160"/>
        <v>0</v>
      </c>
      <c r="CS60" s="52">
        <f t="shared" si="161"/>
        <v>0</v>
      </c>
      <c r="CT60" s="52">
        <f t="shared" si="162"/>
        <v>0</v>
      </c>
      <c r="CU60" s="52">
        <f t="shared" si="163"/>
        <v>0</v>
      </c>
      <c r="CV60" s="53">
        <f t="shared" si="164"/>
        <v>2</v>
      </c>
    </row>
    <row r="61" spans="2:100" ht="15" customHeight="1">
      <c r="B61"/>
      <c r="C61"/>
      <c r="D61"/>
      <c r="E61"/>
      <c r="F61"/>
      <c r="G61"/>
      <c r="H61"/>
      <c r="I61"/>
      <c r="J61"/>
      <c r="K61"/>
      <c r="L61"/>
      <c r="M61"/>
      <c r="N61"/>
      <c r="O61"/>
      <c r="P61"/>
      <c r="Q61"/>
      <c r="R61"/>
      <c r="S61"/>
      <c r="T61" s="165"/>
      <c r="U61" s="51">
        <f t="shared" si="85"/>
        <v>0</v>
      </c>
      <c r="V61" s="52">
        <f t="shared" si="86"/>
        <v>0</v>
      </c>
      <c r="W61" s="52">
        <f t="shared" si="87"/>
        <v>0</v>
      </c>
      <c r="X61" s="53">
        <f t="shared" si="88"/>
        <v>0</v>
      </c>
      <c r="Y61" s="51">
        <f t="shared" si="89"/>
        <v>0</v>
      </c>
      <c r="Z61" s="52">
        <f t="shared" si="90"/>
        <v>0</v>
      </c>
      <c r="AA61" s="52">
        <f t="shared" si="91"/>
        <v>0</v>
      </c>
      <c r="AB61" s="53">
        <f t="shared" si="92"/>
        <v>0</v>
      </c>
      <c r="AC61" s="51">
        <f t="shared" si="93"/>
        <v>0</v>
      </c>
      <c r="AD61" s="52">
        <f t="shared" si="94"/>
        <v>0</v>
      </c>
      <c r="AE61" s="52">
        <f t="shared" si="95"/>
        <v>0</v>
      </c>
      <c r="AF61" s="53">
        <f t="shared" si="96"/>
        <v>0</v>
      </c>
      <c r="AG61" s="51">
        <f t="shared" si="97"/>
        <v>0</v>
      </c>
      <c r="AH61" s="52">
        <f t="shared" si="98"/>
        <v>0</v>
      </c>
      <c r="AI61" s="52">
        <f t="shared" si="99"/>
        <v>0</v>
      </c>
      <c r="AJ61" s="53">
        <f t="shared" si="100"/>
        <v>0</v>
      </c>
      <c r="AK61" s="51">
        <f t="shared" si="101"/>
        <v>0</v>
      </c>
      <c r="AL61" s="52">
        <f t="shared" si="102"/>
        <v>0</v>
      </c>
      <c r="AM61" s="52">
        <f t="shared" si="103"/>
        <v>0</v>
      </c>
      <c r="AN61" s="53">
        <f t="shared" si="104"/>
        <v>0</v>
      </c>
      <c r="AO61" s="51">
        <f t="shared" si="105"/>
        <v>0</v>
      </c>
      <c r="AP61" s="52">
        <f t="shared" si="106"/>
        <v>0</v>
      </c>
      <c r="AQ61" s="52">
        <f t="shared" si="107"/>
        <v>0</v>
      </c>
      <c r="AR61" s="53">
        <f t="shared" si="108"/>
        <v>0</v>
      </c>
      <c r="AS61" s="51">
        <f t="shared" si="109"/>
        <v>0</v>
      </c>
      <c r="AT61" s="52">
        <f t="shared" si="110"/>
        <v>0</v>
      </c>
      <c r="AU61" s="52">
        <f t="shared" si="111"/>
        <v>0</v>
      </c>
      <c r="AV61" s="53">
        <f t="shared" si="112"/>
        <v>0</v>
      </c>
      <c r="AW61" s="51">
        <f t="shared" si="113"/>
        <v>0</v>
      </c>
      <c r="AX61" s="52">
        <f t="shared" si="114"/>
        <v>0</v>
      </c>
      <c r="AY61" s="52">
        <f t="shared" si="115"/>
        <v>0</v>
      </c>
      <c r="AZ61" s="53">
        <f t="shared" si="116"/>
        <v>0</v>
      </c>
      <c r="BA61" s="51">
        <f t="shared" si="117"/>
        <v>0</v>
      </c>
      <c r="BB61" s="52">
        <f t="shared" si="118"/>
        <v>0</v>
      </c>
      <c r="BC61" s="52">
        <f t="shared" si="119"/>
        <v>0</v>
      </c>
      <c r="BD61" s="53">
        <f t="shared" si="120"/>
        <v>0</v>
      </c>
      <c r="BE61" s="51">
        <f t="shared" si="121"/>
        <v>0</v>
      </c>
      <c r="BF61" s="52">
        <f t="shared" si="122"/>
        <v>0</v>
      </c>
      <c r="BG61" s="52">
        <f t="shared" si="123"/>
        <v>0</v>
      </c>
      <c r="BH61" s="53">
        <f t="shared" si="124"/>
        <v>0</v>
      </c>
      <c r="BI61" s="51">
        <f t="shared" si="125"/>
        <v>0</v>
      </c>
      <c r="BJ61" s="52">
        <f t="shared" si="126"/>
        <v>0</v>
      </c>
      <c r="BK61" s="52">
        <f t="shared" si="127"/>
        <v>0</v>
      </c>
      <c r="BL61" s="53">
        <f t="shared" si="128"/>
        <v>0</v>
      </c>
      <c r="BM61" s="51">
        <f t="shared" si="129"/>
        <v>0</v>
      </c>
      <c r="BN61" s="52">
        <f t="shared" si="130"/>
        <v>5</v>
      </c>
      <c r="BO61" s="52">
        <f t="shared" si="131"/>
        <v>0</v>
      </c>
      <c r="BP61" s="53">
        <f t="shared" si="132"/>
        <v>0</v>
      </c>
      <c r="BQ61" s="51">
        <f t="shared" si="133"/>
        <v>1</v>
      </c>
      <c r="BR61" s="52">
        <f t="shared" si="134"/>
        <v>0</v>
      </c>
      <c r="BS61" s="52">
        <f t="shared" si="135"/>
        <v>0</v>
      </c>
      <c r="BT61" s="53">
        <f t="shared" si="136"/>
        <v>0</v>
      </c>
      <c r="BU61" s="51">
        <f t="shared" si="137"/>
        <v>0</v>
      </c>
      <c r="BV61" s="52">
        <f t="shared" si="138"/>
        <v>0</v>
      </c>
      <c r="BW61" s="52">
        <f t="shared" si="139"/>
        <v>0</v>
      </c>
      <c r="BX61" s="53">
        <f t="shared" si="140"/>
        <v>0</v>
      </c>
      <c r="BY61" s="51">
        <f t="shared" si="141"/>
        <v>0</v>
      </c>
      <c r="BZ61" s="52">
        <f t="shared" si="142"/>
        <v>0</v>
      </c>
      <c r="CA61" s="52">
        <f t="shared" si="143"/>
        <v>0</v>
      </c>
      <c r="CB61" s="53">
        <f t="shared" si="144"/>
        <v>0</v>
      </c>
      <c r="CC61" s="52">
        <f t="shared" si="145"/>
        <v>0</v>
      </c>
      <c r="CD61" s="52">
        <f t="shared" si="146"/>
        <v>0</v>
      </c>
      <c r="CE61" s="52">
        <f t="shared" si="147"/>
        <v>0</v>
      </c>
      <c r="CF61" s="53">
        <f t="shared" si="148"/>
        <v>0</v>
      </c>
      <c r="CG61" s="52">
        <f t="shared" si="149"/>
        <v>0</v>
      </c>
      <c r="CH61" s="52">
        <f t="shared" si="150"/>
        <v>0</v>
      </c>
      <c r="CI61" s="52">
        <f t="shared" si="151"/>
        <v>0</v>
      </c>
      <c r="CJ61" s="53">
        <f t="shared" si="152"/>
        <v>6</v>
      </c>
      <c r="CK61" s="52">
        <f t="shared" si="153"/>
        <v>0</v>
      </c>
      <c r="CL61" s="52">
        <f t="shared" si="154"/>
        <v>0</v>
      </c>
      <c r="CM61" s="52">
        <f t="shared" si="155"/>
        <v>0</v>
      </c>
      <c r="CN61" s="53">
        <f t="shared" si="156"/>
        <v>0</v>
      </c>
      <c r="CO61" s="52">
        <f t="shared" si="157"/>
        <v>0</v>
      </c>
      <c r="CP61" s="52">
        <f t="shared" si="158"/>
        <v>0</v>
      </c>
      <c r="CQ61" s="52">
        <f t="shared" si="159"/>
        <v>0</v>
      </c>
      <c r="CR61" s="53">
        <f t="shared" si="160"/>
        <v>0</v>
      </c>
      <c r="CS61" s="52">
        <f t="shared" si="161"/>
        <v>0</v>
      </c>
      <c r="CT61" s="52">
        <f t="shared" si="162"/>
        <v>0</v>
      </c>
      <c r="CU61" s="52">
        <f t="shared" si="163"/>
        <v>0</v>
      </c>
      <c r="CV61" s="53">
        <f t="shared" si="164"/>
        <v>0</v>
      </c>
    </row>
    <row r="62" spans="2:100" ht="15" customHeight="1">
      <c r="B62"/>
      <c r="C62"/>
      <c r="D62"/>
      <c r="E62"/>
      <c r="F62"/>
      <c r="G62"/>
      <c r="H62"/>
      <c r="I62"/>
      <c r="J62"/>
      <c r="K62"/>
      <c r="L62"/>
      <c r="M62"/>
      <c r="N62"/>
      <c r="O62"/>
      <c r="P62"/>
      <c r="Q62"/>
      <c r="R62"/>
      <c r="S62"/>
      <c r="T62" s="165"/>
      <c r="U62" s="51">
        <f t="shared" si="85"/>
        <v>0</v>
      </c>
      <c r="V62" s="52">
        <f t="shared" si="86"/>
        <v>0</v>
      </c>
      <c r="W62" s="52">
        <f t="shared" si="87"/>
        <v>0</v>
      </c>
      <c r="X62" s="53">
        <f t="shared" si="88"/>
        <v>0</v>
      </c>
      <c r="Y62" s="51">
        <f t="shared" si="89"/>
        <v>0</v>
      </c>
      <c r="Z62" s="52">
        <f t="shared" si="90"/>
        <v>0</v>
      </c>
      <c r="AA62" s="52">
        <f t="shared" si="91"/>
        <v>0</v>
      </c>
      <c r="AB62" s="53">
        <f t="shared" si="92"/>
        <v>0</v>
      </c>
      <c r="AC62" s="51">
        <f t="shared" si="93"/>
        <v>0</v>
      </c>
      <c r="AD62" s="52">
        <f t="shared" si="94"/>
        <v>0</v>
      </c>
      <c r="AE62" s="52">
        <f t="shared" si="95"/>
        <v>0</v>
      </c>
      <c r="AF62" s="53">
        <f t="shared" si="96"/>
        <v>0</v>
      </c>
      <c r="AG62" s="51">
        <f t="shared" si="97"/>
        <v>0</v>
      </c>
      <c r="AH62" s="52">
        <f t="shared" si="98"/>
        <v>0</v>
      </c>
      <c r="AI62" s="52">
        <f t="shared" si="99"/>
        <v>0</v>
      </c>
      <c r="AJ62" s="53">
        <f t="shared" si="100"/>
        <v>0</v>
      </c>
      <c r="AK62" s="51">
        <f t="shared" si="101"/>
        <v>0</v>
      </c>
      <c r="AL62" s="52">
        <f t="shared" si="102"/>
        <v>0</v>
      </c>
      <c r="AM62" s="52">
        <f t="shared" si="103"/>
        <v>0</v>
      </c>
      <c r="AN62" s="53">
        <f t="shared" si="104"/>
        <v>0</v>
      </c>
      <c r="AO62" s="51">
        <f t="shared" si="105"/>
        <v>0</v>
      </c>
      <c r="AP62" s="52">
        <f t="shared" si="106"/>
        <v>0</v>
      </c>
      <c r="AQ62" s="52">
        <f t="shared" si="107"/>
        <v>0</v>
      </c>
      <c r="AR62" s="53">
        <f t="shared" si="108"/>
        <v>0</v>
      </c>
      <c r="AS62" s="51">
        <f t="shared" si="109"/>
        <v>0</v>
      </c>
      <c r="AT62" s="52">
        <f t="shared" si="110"/>
        <v>0</v>
      </c>
      <c r="AU62" s="52">
        <f t="shared" si="111"/>
        <v>0</v>
      </c>
      <c r="AV62" s="53">
        <f t="shared" si="112"/>
        <v>0</v>
      </c>
      <c r="AW62" s="51">
        <f t="shared" si="113"/>
        <v>0</v>
      </c>
      <c r="AX62" s="52">
        <f t="shared" si="114"/>
        <v>0</v>
      </c>
      <c r="AY62" s="52">
        <f t="shared" si="115"/>
        <v>0</v>
      </c>
      <c r="AZ62" s="53">
        <f t="shared" si="116"/>
        <v>0</v>
      </c>
      <c r="BA62" s="51">
        <f t="shared" si="117"/>
        <v>0</v>
      </c>
      <c r="BB62" s="52">
        <f t="shared" si="118"/>
        <v>0</v>
      </c>
      <c r="BC62" s="52">
        <f t="shared" si="119"/>
        <v>0</v>
      </c>
      <c r="BD62" s="53">
        <f t="shared" si="120"/>
        <v>0</v>
      </c>
      <c r="BE62" s="51">
        <f t="shared" si="121"/>
        <v>0</v>
      </c>
      <c r="BF62" s="52">
        <f t="shared" si="122"/>
        <v>0</v>
      </c>
      <c r="BG62" s="52">
        <f t="shared" si="123"/>
        <v>0</v>
      </c>
      <c r="BH62" s="53">
        <f t="shared" si="124"/>
        <v>0</v>
      </c>
      <c r="BI62" s="51">
        <f t="shared" si="125"/>
        <v>0</v>
      </c>
      <c r="BJ62" s="52">
        <f t="shared" si="126"/>
        <v>0</v>
      </c>
      <c r="BK62" s="52">
        <f t="shared" si="127"/>
        <v>0</v>
      </c>
      <c r="BL62" s="53">
        <f t="shared" si="128"/>
        <v>0</v>
      </c>
      <c r="BM62" s="51">
        <f t="shared" si="129"/>
        <v>0</v>
      </c>
      <c r="BN62" s="52">
        <f t="shared" si="130"/>
        <v>0</v>
      </c>
      <c r="BO62" s="52">
        <f t="shared" si="131"/>
        <v>0</v>
      </c>
      <c r="BP62" s="53">
        <f t="shared" si="132"/>
        <v>0</v>
      </c>
      <c r="BQ62" s="51">
        <f t="shared" si="133"/>
        <v>0</v>
      </c>
      <c r="BR62" s="52">
        <f t="shared" si="134"/>
        <v>0</v>
      </c>
      <c r="BS62" s="52">
        <f t="shared" si="135"/>
        <v>0</v>
      </c>
      <c r="BT62" s="53">
        <f t="shared" si="136"/>
        <v>0</v>
      </c>
      <c r="BU62" s="51">
        <f t="shared" si="137"/>
        <v>3</v>
      </c>
      <c r="BV62" s="52">
        <f t="shared" si="138"/>
        <v>0</v>
      </c>
      <c r="BW62" s="52">
        <f t="shared" si="139"/>
        <v>0</v>
      </c>
      <c r="BX62" s="53">
        <f t="shared" si="140"/>
        <v>0</v>
      </c>
      <c r="BY62" s="51">
        <f t="shared" si="141"/>
        <v>0</v>
      </c>
      <c r="BZ62" s="52">
        <f t="shared" si="142"/>
        <v>0</v>
      </c>
      <c r="CA62" s="52">
        <f t="shared" si="143"/>
        <v>0</v>
      </c>
      <c r="CB62" s="53">
        <f t="shared" si="144"/>
        <v>0</v>
      </c>
      <c r="CC62" s="52">
        <f t="shared" si="145"/>
        <v>0</v>
      </c>
      <c r="CD62" s="52">
        <f t="shared" si="146"/>
        <v>0</v>
      </c>
      <c r="CE62" s="52">
        <f t="shared" si="147"/>
        <v>0</v>
      </c>
      <c r="CF62" s="53">
        <f t="shared" si="148"/>
        <v>0</v>
      </c>
      <c r="CG62" s="52">
        <f t="shared" si="149"/>
        <v>0</v>
      </c>
      <c r="CH62" s="52">
        <f t="shared" si="150"/>
        <v>0</v>
      </c>
      <c r="CI62" s="52">
        <f t="shared" si="151"/>
        <v>0</v>
      </c>
      <c r="CJ62" s="53">
        <f t="shared" si="152"/>
        <v>0</v>
      </c>
      <c r="CK62" s="52">
        <f t="shared" si="153"/>
        <v>0</v>
      </c>
      <c r="CL62" s="52">
        <f t="shared" si="154"/>
        <v>0</v>
      </c>
      <c r="CM62" s="52">
        <f t="shared" si="155"/>
        <v>0</v>
      </c>
      <c r="CN62" s="53">
        <f t="shared" si="156"/>
        <v>0</v>
      </c>
      <c r="CO62" s="52">
        <f t="shared" si="157"/>
        <v>0</v>
      </c>
      <c r="CP62" s="52">
        <f t="shared" si="158"/>
        <v>0</v>
      </c>
      <c r="CQ62" s="52">
        <f t="shared" si="159"/>
        <v>1</v>
      </c>
      <c r="CR62" s="53">
        <f t="shared" si="160"/>
        <v>0</v>
      </c>
      <c r="CS62" s="52">
        <f t="shared" si="161"/>
        <v>0</v>
      </c>
      <c r="CT62" s="52">
        <f t="shared" si="162"/>
        <v>0</v>
      </c>
      <c r="CU62" s="52">
        <f t="shared" si="163"/>
        <v>0</v>
      </c>
      <c r="CV62" s="53">
        <f t="shared" si="164"/>
        <v>0</v>
      </c>
    </row>
    <row r="63" spans="2:100" ht="15" customHeight="1">
      <c r="B63"/>
      <c r="C63"/>
      <c r="D63"/>
      <c r="E63"/>
      <c r="F63"/>
      <c r="G63"/>
      <c r="H63"/>
      <c r="I63"/>
      <c r="J63"/>
      <c r="K63"/>
      <c r="L63"/>
      <c r="M63"/>
      <c r="N63"/>
      <c r="O63"/>
      <c r="P63"/>
      <c r="Q63"/>
      <c r="R63"/>
      <c r="S63"/>
      <c r="T63" s="165"/>
      <c r="U63" s="51">
        <f t="shared" si="85"/>
        <v>10</v>
      </c>
      <c r="V63" s="52">
        <f t="shared" si="86"/>
        <v>0</v>
      </c>
      <c r="W63" s="52">
        <f t="shared" si="87"/>
        <v>0</v>
      </c>
      <c r="X63" s="53">
        <f t="shared" si="88"/>
        <v>0</v>
      </c>
      <c r="Y63" s="51">
        <f t="shared" si="89"/>
        <v>0</v>
      </c>
      <c r="Z63" s="52">
        <f t="shared" si="90"/>
        <v>1</v>
      </c>
      <c r="AA63" s="52">
        <f t="shared" si="91"/>
        <v>0</v>
      </c>
      <c r="AB63" s="53">
        <f t="shared" si="92"/>
        <v>0</v>
      </c>
      <c r="AC63" s="51">
        <f t="shared" si="93"/>
        <v>0</v>
      </c>
      <c r="AD63" s="52">
        <f t="shared" si="94"/>
        <v>0</v>
      </c>
      <c r="AE63" s="52">
        <f t="shared" si="95"/>
        <v>0</v>
      </c>
      <c r="AF63" s="53">
        <f t="shared" si="96"/>
        <v>0</v>
      </c>
      <c r="AG63" s="51">
        <f t="shared" si="97"/>
        <v>0</v>
      </c>
      <c r="AH63" s="52">
        <f t="shared" si="98"/>
        <v>0</v>
      </c>
      <c r="AI63" s="52">
        <f t="shared" si="99"/>
        <v>0</v>
      </c>
      <c r="AJ63" s="53">
        <f t="shared" si="100"/>
        <v>0</v>
      </c>
      <c r="AK63" s="51">
        <f t="shared" si="101"/>
        <v>0</v>
      </c>
      <c r="AL63" s="52">
        <f t="shared" si="102"/>
        <v>0</v>
      </c>
      <c r="AM63" s="52">
        <f t="shared" si="103"/>
        <v>0</v>
      </c>
      <c r="AN63" s="53">
        <f t="shared" si="104"/>
        <v>0</v>
      </c>
      <c r="AO63" s="51">
        <f t="shared" si="105"/>
        <v>0</v>
      </c>
      <c r="AP63" s="52">
        <f t="shared" si="106"/>
        <v>0</v>
      </c>
      <c r="AQ63" s="52">
        <f t="shared" si="107"/>
        <v>6</v>
      </c>
      <c r="AR63" s="53">
        <f t="shared" si="108"/>
        <v>0</v>
      </c>
      <c r="AS63" s="51">
        <f t="shared" si="109"/>
        <v>0</v>
      </c>
      <c r="AT63" s="52">
        <f t="shared" si="110"/>
        <v>0</v>
      </c>
      <c r="AU63" s="52">
        <f t="shared" si="111"/>
        <v>0</v>
      </c>
      <c r="AV63" s="53">
        <f t="shared" si="112"/>
        <v>2</v>
      </c>
      <c r="AW63" s="51">
        <f t="shared" si="113"/>
        <v>0</v>
      </c>
      <c r="AX63" s="52">
        <f t="shared" si="114"/>
        <v>0</v>
      </c>
      <c r="AY63" s="52">
        <f t="shared" si="115"/>
        <v>0</v>
      </c>
      <c r="AZ63" s="53">
        <f t="shared" si="116"/>
        <v>0</v>
      </c>
      <c r="BA63" s="51">
        <f t="shared" si="117"/>
        <v>0</v>
      </c>
      <c r="BB63" s="52">
        <f t="shared" si="118"/>
        <v>0</v>
      </c>
      <c r="BC63" s="52">
        <f t="shared" si="119"/>
        <v>0</v>
      </c>
      <c r="BD63" s="53">
        <f t="shared" si="120"/>
        <v>0</v>
      </c>
      <c r="BE63" s="51">
        <f t="shared" si="121"/>
        <v>0</v>
      </c>
      <c r="BF63" s="52">
        <f t="shared" si="122"/>
        <v>0</v>
      </c>
      <c r="BG63" s="52">
        <f t="shared" si="123"/>
        <v>0</v>
      </c>
      <c r="BH63" s="53">
        <f t="shared" si="124"/>
        <v>0</v>
      </c>
      <c r="BI63" s="51">
        <f t="shared" si="125"/>
        <v>0</v>
      </c>
      <c r="BJ63" s="52">
        <f t="shared" si="126"/>
        <v>0</v>
      </c>
      <c r="BK63" s="52">
        <f t="shared" si="127"/>
        <v>0</v>
      </c>
      <c r="BL63" s="53">
        <f t="shared" si="128"/>
        <v>0</v>
      </c>
      <c r="BM63" s="51">
        <f t="shared" si="129"/>
        <v>0</v>
      </c>
      <c r="BN63" s="52">
        <f t="shared" si="130"/>
        <v>0</v>
      </c>
      <c r="BO63" s="52">
        <f t="shared" si="131"/>
        <v>0</v>
      </c>
      <c r="BP63" s="53">
        <f t="shared" si="132"/>
        <v>0</v>
      </c>
      <c r="BQ63" s="51">
        <f t="shared" si="133"/>
        <v>0</v>
      </c>
      <c r="BR63" s="52">
        <f t="shared" si="134"/>
        <v>0</v>
      </c>
      <c r="BS63" s="52">
        <f t="shared" si="135"/>
        <v>0</v>
      </c>
      <c r="BT63" s="53">
        <f t="shared" si="136"/>
        <v>0</v>
      </c>
      <c r="BU63" s="51">
        <f t="shared" si="137"/>
        <v>0</v>
      </c>
      <c r="BV63" s="52">
        <f t="shared" si="138"/>
        <v>0</v>
      </c>
      <c r="BW63" s="52">
        <f t="shared" si="139"/>
        <v>0</v>
      </c>
      <c r="BX63" s="53">
        <f t="shared" si="140"/>
        <v>0</v>
      </c>
      <c r="BY63" s="51">
        <f t="shared" si="141"/>
        <v>0</v>
      </c>
      <c r="BZ63" s="52">
        <f t="shared" si="142"/>
        <v>0</v>
      </c>
      <c r="CA63" s="52">
        <f t="shared" si="143"/>
        <v>0</v>
      </c>
      <c r="CB63" s="53">
        <f t="shared" si="144"/>
        <v>0</v>
      </c>
      <c r="CC63" s="52">
        <f t="shared" si="145"/>
        <v>0</v>
      </c>
      <c r="CD63" s="52">
        <f t="shared" si="146"/>
        <v>0</v>
      </c>
      <c r="CE63" s="52">
        <f t="shared" si="147"/>
        <v>0</v>
      </c>
      <c r="CF63" s="53">
        <f t="shared" si="148"/>
        <v>0</v>
      </c>
      <c r="CG63" s="52">
        <f t="shared" si="149"/>
        <v>0</v>
      </c>
      <c r="CH63" s="52">
        <f t="shared" si="150"/>
        <v>0</v>
      </c>
      <c r="CI63" s="52">
        <f t="shared" si="151"/>
        <v>0</v>
      </c>
      <c r="CJ63" s="53">
        <f t="shared" si="152"/>
        <v>0</v>
      </c>
      <c r="CK63" s="52">
        <f t="shared" si="153"/>
        <v>0</v>
      </c>
      <c r="CL63" s="52">
        <f t="shared" si="154"/>
        <v>0</v>
      </c>
      <c r="CM63" s="52">
        <f t="shared" si="155"/>
        <v>0</v>
      </c>
      <c r="CN63" s="53">
        <f t="shared" si="156"/>
        <v>0</v>
      </c>
      <c r="CO63" s="52">
        <f t="shared" si="157"/>
        <v>0</v>
      </c>
      <c r="CP63" s="52">
        <f t="shared" si="158"/>
        <v>0</v>
      </c>
      <c r="CQ63" s="52">
        <f t="shared" si="159"/>
        <v>0</v>
      </c>
      <c r="CR63" s="53">
        <f t="shared" si="160"/>
        <v>0</v>
      </c>
      <c r="CS63" s="52">
        <f t="shared" si="161"/>
        <v>0</v>
      </c>
      <c r="CT63" s="52">
        <f t="shared" si="162"/>
        <v>0</v>
      </c>
      <c r="CU63" s="52">
        <f t="shared" si="163"/>
        <v>0</v>
      </c>
      <c r="CV63" s="53">
        <f t="shared" si="164"/>
        <v>0</v>
      </c>
    </row>
    <row r="64" spans="2:100" ht="15" customHeight="1">
      <c r="B64"/>
      <c r="C64"/>
      <c r="D64"/>
      <c r="E64"/>
      <c r="F64"/>
      <c r="G64"/>
      <c r="H64"/>
      <c r="I64"/>
      <c r="J64"/>
      <c r="K64"/>
      <c r="L64"/>
      <c r="M64"/>
      <c r="N64"/>
      <c r="O64"/>
      <c r="P64"/>
      <c r="Q64"/>
      <c r="R64"/>
      <c r="S64"/>
      <c r="T64" s="165"/>
      <c r="U64" s="51">
        <f t="shared" si="85"/>
        <v>0</v>
      </c>
      <c r="V64" s="52">
        <f t="shared" si="86"/>
        <v>0</v>
      </c>
      <c r="W64" s="52">
        <f t="shared" si="87"/>
        <v>0</v>
      </c>
      <c r="X64" s="53">
        <f t="shared" si="88"/>
        <v>0</v>
      </c>
      <c r="Y64" s="51">
        <f t="shared" si="89"/>
        <v>0</v>
      </c>
      <c r="Z64" s="52">
        <f t="shared" si="90"/>
        <v>0</v>
      </c>
      <c r="AA64" s="52">
        <f t="shared" si="91"/>
        <v>0</v>
      </c>
      <c r="AB64" s="53">
        <f t="shared" si="92"/>
        <v>0</v>
      </c>
      <c r="AC64" s="51">
        <f t="shared" si="93"/>
        <v>0</v>
      </c>
      <c r="AD64" s="52">
        <f t="shared" si="94"/>
        <v>0</v>
      </c>
      <c r="AE64" s="52">
        <f t="shared" si="95"/>
        <v>0</v>
      </c>
      <c r="AF64" s="53">
        <f t="shared" si="96"/>
        <v>0</v>
      </c>
      <c r="AG64" s="51">
        <f t="shared" si="97"/>
        <v>0</v>
      </c>
      <c r="AH64" s="52">
        <f t="shared" si="98"/>
        <v>0</v>
      </c>
      <c r="AI64" s="52">
        <f t="shared" si="99"/>
        <v>0</v>
      </c>
      <c r="AJ64" s="53">
        <f t="shared" si="100"/>
        <v>0</v>
      </c>
      <c r="AK64" s="51">
        <f t="shared" si="101"/>
        <v>2</v>
      </c>
      <c r="AL64" s="52">
        <f t="shared" si="102"/>
        <v>0</v>
      </c>
      <c r="AM64" s="52">
        <f t="shared" si="103"/>
        <v>0</v>
      </c>
      <c r="AN64" s="53">
        <f t="shared" si="104"/>
        <v>0</v>
      </c>
      <c r="AO64" s="51">
        <f t="shared" si="105"/>
        <v>0</v>
      </c>
      <c r="AP64" s="52">
        <f t="shared" si="106"/>
        <v>0</v>
      </c>
      <c r="AQ64" s="52">
        <f t="shared" si="107"/>
        <v>0</v>
      </c>
      <c r="AR64" s="53">
        <f t="shared" si="108"/>
        <v>0</v>
      </c>
      <c r="AS64" s="51">
        <f t="shared" si="109"/>
        <v>0</v>
      </c>
      <c r="AT64" s="52">
        <f t="shared" si="110"/>
        <v>0</v>
      </c>
      <c r="AU64" s="52">
        <f t="shared" si="111"/>
        <v>0</v>
      </c>
      <c r="AV64" s="53">
        <f t="shared" si="112"/>
        <v>0</v>
      </c>
      <c r="AW64" s="51">
        <f t="shared" si="113"/>
        <v>0</v>
      </c>
      <c r="AX64" s="52">
        <f t="shared" si="114"/>
        <v>0</v>
      </c>
      <c r="AY64" s="52">
        <f t="shared" si="115"/>
        <v>0</v>
      </c>
      <c r="AZ64" s="53">
        <f t="shared" si="116"/>
        <v>3</v>
      </c>
      <c r="BA64" s="51">
        <f t="shared" si="117"/>
        <v>0</v>
      </c>
      <c r="BB64" s="52">
        <f t="shared" si="118"/>
        <v>0</v>
      </c>
      <c r="BC64" s="52">
        <f t="shared" si="119"/>
        <v>0</v>
      </c>
      <c r="BD64" s="53">
        <f t="shared" si="120"/>
        <v>0</v>
      </c>
      <c r="BE64" s="51">
        <f t="shared" si="121"/>
        <v>0</v>
      </c>
      <c r="BF64" s="52">
        <f t="shared" si="122"/>
        <v>0</v>
      </c>
      <c r="BG64" s="52">
        <f t="shared" si="123"/>
        <v>1</v>
      </c>
      <c r="BH64" s="53">
        <f t="shared" si="124"/>
        <v>0</v>
      </c>
      <c r="BI64" s="51">
        <f t="shared" si="125"/>
        <v>0</v>
      </c>
      <c r="BJ64" s="52">
        <f t="shared" si="126"/>
        <v>0</v>
      </c>
      <c r="BK64" s="52">
        <f t="shared" si="127"/>
        <v>0</v>
      </c>
      <c r="BL64" s="53">
        <f t="shared" si="128"/>
        <v>0</v>
      </c>
      <c r="BM64" s="51">
        <f t="shared" si="129"/>
        <v>0</v>
      </c>
      <c r="BN64" s="52">
        <f t="shared" si="130"/>
        <v>0</v>
      </c>
      <c r="BO64" s="52">
        <f t="shared" si="131"/>
        <v>0</v>
      </c>
      <c r="BP64" s="53">
        <f t="shared" si="132"/>
        <v>0</v>
      </c>
      <c r="BQ64" s="51">
        <f t="shared" si="133"/>
        <v>0</v>
      </c>
      <c r="BR64" s="52">
        <f t="shared" si="134"/>
        <v>0</v>
      </c>
      <c r="BS64" s="52">
        <f t="shared" si="135"/>
        <v>0</v>
      </c>
      <c r="BT64" s="53">
        <f t="shared" si="136"/>
        <v>0</v>
      </c>
      <c r="BU64" s="51">
        <f t="shared" si="137"/>
        <v>0</v>
      </c>
      <c r="BV64" s="52">
        <f t="shared" si="138"/>
        <v>0</v>
      </c>
      <c r="BW64" s="52">
        <f t="shared" si="139"/>
        <v>0</v>
      </c>
      <c r="BX64" s="53">
        <f t="shared" si="140"/>
        <v>0</v>
      </c>
      <c r="BY64" s="51">
        <f t="shared" si="141"/>
        <v>0</v>
      </c>
      <c r="BZ64" s="52">
        <f t="shared" si="142"/>
        <v>0</v>
      </c>
      <c r="CA64" s="52">
        <f t="shared" si="143"/>
        <v>0</v>
      </c>
      <c r="CB64" s="53">
        <f t="shared" si="144"/>
        <v>0</v>
      </c>
      <c r="CC64" s="52">
        <f t="shared" si="145"/>
        <v>0</v>
      </c>
      <c r="CD64" s="52">
        <f t="shared" si="146"/>
        <v>0</v>
      </c>
      <c r="CE64" s="52">
        <f t="shared" si="147"/>
        <v>0</v>
      </c>
      <c r="CF64" s="53">
        <f t="shared" si="148"/>
        <v>0</v>
      </c>
      <c r="CG64" s="52">
        <f t="shared" si="149"/>
        <v>0</v>
      </c>
      <c r="CH64" s="52">
        <f t="shared" si="150"/>
        <v>0</v>
      </c>
      <c r="CI64" s="52">
        <f t="shared" si="151"/>
        <v>0</v>
      </c>
      <c r="CJ64" s="53">
        <f t="shared" si="152"/>
        <v>0</v>
      </c>
      <c r="CK64" s="52">
        <f t="shared" si="153"/>
        <v>0</v>
      </c>
      <c r="CL64" s="52">
        <f t="shared" si="154"/>
        <v>0</v>
      </c>
      <c r="CM64" s="52">
        <f t="shared" si="155"/>
        <v>0</v>
      </c>
      <c r="CN64" s="53">
        <f t="shared" si="156"/>
        <v>0</v>
      </c>
      <c r="CO64" s="52">
        <f t="shared" si="157"/>
        <v>0</v>
      </c>
      <c r="CP64" s="52">
        <f t="shared" si="158"/>
        <v>0</v>
      </c>
      <c r="CQ64" s="52">
        <f t="shared" si="159"/>
        <v>0</v>
      </c>
      <c r="CR64" s="53">
        <f t="shared" si="160"/>
        <v>0</v>
      </c>
      <c r="CS64" s="52">
        <f t="shared" si="161"/>
        <v>0</v>
      </c>
      <c r="CT64" s="52">
        <f t="shared" si="162"/>
        <v>0</v>
      </c>
      <c r="CU64" s="52">
        <f t="shared" si="163"/>
        <v>0</v>
      </c>
      <c r="CV64" s="53">
        <f t="shared" si="164"/>
        <v>0</v>
      </c>
    </row>
    <row r="65" spans="2:100" ht="15" customHeight="1">
      <c r="B65"/>
      <c r="C65"/>
      <c r="D65"/>
      <c r="E65"/>
      <c r="F65"/>
      <c r="G65"/>
      <c r="H65"/>
      <c r="I65"/>
      <c r="J65"/>
      <c r="K65"/>
      <c r="L65"/>
      <c r="M65"/>
      <c r="N65"/>
      <c r="O65"/>
      <c r="P65"/>
      <c r="Q65"/>
      <c r="R65"/>
      <c r="S65"/>
      <c r="T65" s="165"/>
      <c r="U65" s="51">
        <f t="shared" si="85"/>
        <v>0</v>
      </c>
      <c r="V65" s="52">
        <f t="shared" si="86"/>
        <v>1</v>
      </c>
      <c r="W65" s="52">
        <f t="shared" si="87"/>
        <v>0</v>
      </c>
      <c r="X65" s="53">
        <f t="shared" si="88"/>
        <v>0</v>
      </c>
      <c r="Y65" s="51">
        <f t="shared" si="89"/>
        <v>0</v>
      </c>
      <c r="Z65" s="52">
        <f t="shared" si="90"/>
        <v>0</v>
      </c>
      <c r="AA65" s="52">
        <f t="shared" si="91"/>
        <v>0</v>
      </c>
      <c r="AB65" s="53">
        <f t="shared" si="92"/>
        <v>0</v>
      </c>
      <c r="AC65" s="51">
        <f t="shared" si="93"/>
        <v>0</v>
      </c>
      <c r="AD65" s="52">
        <f t="shared" si="94"/>
        <v>0</v>
      </c>
      <c r="AE65" s="52">
        <f t="shared" si="95"/>
        <v>0</v>
      </c>
      <c r="AF65" s="53">
        <f t="shared" si="96"/>
        <v>0</v>
      </c>
      <c r="AG65" s="51">
        <f t="shared" si="97"/>
        <v>1</v>
      </c>
      <c r="AH65" s="52">
        <f t="shared" si="98"/>
        <v>0</v>
      </c>
      <c r="AI65" s="52">
        <f t="shared" si="99"/>
        <v>0</v>
      </c>
      <c r="AJ65" s="53">
        <f t="shared" si="100"/>
        <v>0</v>
      </c>
      <c r="AK65" s="51">
        <f t="shared" si="101"/>
        <v>0</v>
      </c>
      <c r="AL65" s="52">
        <f t="shared" si="102"/>
        <v>0</v>
      </c>
      <c r="AM65" s="52">
        <f t="shared" si="103"/>
        <v>0</v>
      </c>
      <c r="AN65" s="53">
        <f t="shared" si="104"/>
        <v>0</v>
      </c>
      <c r="AO65" s="51">
        <f t="shared" si="105"/>
        <v>0</v>
      </c>
      <c r="AP65" s="52">
        <f t="shared" si="106"/>
        <v>0</v>
      </c>
      <c r="AQ65" s="52">
        <f t="shared" si="107"/>
        <v>0</v>
      </c>
      <c r="AR65" s="53">
        <f t="shared" si="108"/>
        <v>1</v>
      </c>
      <c r="AS65" s="51">
        <f t="shared" si="109"/>
        <v>0</v>
      </c>
      <c r="AT65" s="52">
        <f t="shared" si="110"/>
        <v>0</v>
      </c>
      <c r="AU65" s="52">
        <f t="shared" si="111"/>
        <v>0</v>
      </c>
      <c r="AV65" s="53">
        <f t="shared" si="112"/>
        <v>0</v>
      </c>
      <c r="AW65" s="51">
        <f t="shared" si="113"/>
        <v>0</v>
      </c>
      <c r="AX65" s="52">
        <f t="shared" si="114"/>
        <v>0</v>
      </c>
      <c r="AY65" s="52">
        <f t="shared" si="115"/>
        <v>0</v>
      </c>
      <c r="AZ65" s="53">
        <f t="shared" si="116"/>
        <v>0</v>
      </c>
      <c r="BA65" s="51">
        <f t="shared" si="117"/>
        <v>0</v>
      </c>
      <c r="BB65" s="52">
        <f t="shared" si="118"/>
        <v>0</v>
      </c>
      <c r="BC65" s="52">
        <f t="shared" si="119"/>
        <v>0</v>
      </c>
      <c r="BD65" s="53">
        <f t="shared" si="120"/>
        <v>0</v>
      </c>
      <c r="BE65" s="51">
        <f t="shared" si="121"/>
        <v>0</v>
      </c>
      <c r="BF65" s="52">
        <f t="shared" si="122"/>
        <v>0</v>
      </c>
      <c r="BG65" s="52">
        <f t="shared" si="123"/>
        <v>0</v>
      </c>
      <c r="BH65" s="53">
        <f t="shared" si="124"/>
        <v>0</v>
      </c>
      <c r="BI65" s="51">
        <f t="shared" si="125"/>
        <v>0</v>
      </c>
      <c r="BJ65" s="52">
        <f t="shared" si="126"/>
        <v>0</v>
      </c>
      <c r="BK65" s="52">
        <f t="shared" si="127"/>
        <v>0</v>
      </c>
      <c r="BL65" s="53">
        <f t="shared" si="128"/>
        <v>0</v>
      </c>
      <c r="BM65" s="51">
        <f t="shared" si="129"/>
        <v>0</v>
      </c>
      <c r="BN65" s="52">
        <f t="shared" si="130"/>
        <v>0</v>
      </c>
      <c r="BO65" s="52">
        <f t="shared" si="131"/>
        <v>0</v>
      </c>
      <c r="BP65" s="53">
        <f t="shared" si="132"/>
        <v>0</v>
      </c>
      <c r="BQ65" s="51">
        <f t="shared" si="133"/>
        <v>0</v>
      </c>
      <c r="BR65" s="52">
        <f t="shared" si="134"/>
        <v>0</v>
      </c>
      <c r="BS65" s="52">
        <f t="shared" si="135"/>
        <v>0</v>
      </c>
      <c r="BT65" s="53">
        <f t="shared" si="136"/>
        <v>0</v>
      </c>
      <c r="BU65" s="51">
        <f t="shared" si="137"/>
        <v>0</v>
      </c>
      <c r="BV65" s="52">
        <f t="shared" si="138"/>
        <v>0</v>
      </c>
      <c r="BW65" s="52">
        <f t="shared" si="139"/>
        <v>0</v>
      </c>
      <c r="BX65" s="53">
        <f t="shared" si="140"/>
        <v>0</v>
      </c>
      <c r="BY65" s="51">
        <f t="shared" si="141"/>
        <v>0</v>
      </c>
      <c r="BZ65" s="52">
        <f t="shared" si="142"/>
        <v>0</v>
      </c>
      <c r="CA65" s="52">
        <f t="shared" si="143"/>
        <v>0</v>
      </c>
      <c r="CB65" s="53">
        <f t="shared" si="144"/>
        <v>0</v>
      </c>
      <c r="CC65" s="52">
        <f t="shared" si="145"/>
        <v>0</v>
      </c>
      <c r="CD65" s="52">
        <f t="shared" si="146"/>
        <v>0</v>
      </c>
      <c r="CE65" s="52">
        <f t="shared" si="147"/>
        <v>0</v>
      </c>
      <c r="CF65" s="53">
        <f t="shared" si="148"/>
        <v>0</v>
      </c>
      <c r="CG65" s="52">
        <f t="shared" si="149"/>
        <v>0</v>
      </c>
      <c r="CH65" s="52">
        <f t="shared" si="150"/>
        <v>0</v>
      </c>
      <c r="CI65" s="52">
        <f t="shared" si="151"/>
        <v>0</v>
      </c>
      <c r="CJ65" s="53">
        <f t="shared" si="152"/>
        <v>0</v>
      </c>
      <c r="CK65" s="52">
        <f t="shared" si="153"/>
        <v>0</v>
      </c>
      <c r="CL65" s="52">
        <f t="shared" si="154"/>
        <v>0</v>
      </c>
      <c r="CM65" s="52">
        <f t="shared" si="155"/>
        <v>0</v>
      </c>
      <c r="CN65" s="53">
        <f t="shared" si="156"/>
        <v>0</v>
      </c>
      <c r="CO65" s="52">
        <f t="shared" si="157"/>
        <v>0</v>
      </c>
      <c r="CP65" s="52">
        <f t="shared" si="158"/>
        <v>0</v>
      </c>
      <c r="CQ65" s="52">
        <f t="shared" si="159"/>
        <v>0</v>
      </c>
      <c r="CR65" s="53">
        <f t="shared" si="160"/>
        <v>0</v>
      </c>
      <c r="CS65" s="52">
        <f t="shared" si="161"/>
        <v>0</v>
      </c>
      <c r="CT65" s="52">
        <f t="shared" si="162"/>
        <v>0</v>
      </c>
      <c r="CU65" s="52">
        <f t="shared" si="163"/>
        <v>0</v>
      </c>
      <c r="CV65" s="53">
        <f t="shared" si="164"/>
        <v>0</v>
      </c>
    </row>
    <row r="66" spans="2:100" ht="15" customHeight="1">
      <c r="B66"/>
      <c r="C66"/>
      <c r="D66"/>
      <c r="E66"/>
      <c r="F66"/>
      <c r="G66"/>
      <c r="H66"/>
      <c r="I66"/>
      <c r="J66"/>
      <c r="K66"/>
      <c r="L66"/>
      <c r="M66"/>
      <c r="N66"/>
      <c r="O66"/>
      <c r="P66"/>
      <c r="Q66"/>
      <c r="R66"/>
      <c r="S66"/>
      <c r="T66" s="165"/>
      <c r="U66" s="51">
        <f t="shared" si="85"/>
        <v>0</v>
      </c>
      <c r="V66" s="52">
        <f t="shared" si="86"/>
        <v>0</v>
      </c>
      <c r="W66" s="52">
        <f t="shared" si="87"/>
        <v>0</v>
      </c>
      <c r="X66" s="53">
        <f t="shared" si="88"/>
        <v>0</v>
      </c>
      <c r="Y66" s="51">
        <f t="shared" si="89"/>
        <v>1</v>
      </c>
      <c r="Z66" s="52">
        <f t="shared" si="90"/>
        <v>0</v>
      </c>
      <c r="AA66" s="52">
        <f t="shared" si="91"/>
        <v>0</v>
      </c>
      <c r="AB66" s="53">
        <f t="shared" si="92"/>
        <v>0</v>
      </c>
      <c r="AC66" s="51">
        <f t="shared" si="93"/>
        <v>0</v>
      </c>
      <c r="AD66" s="52">
        <f t="shared" si="94"/>
        <v>0</v>
      </c>
      <c r="AE66" s="52">
        <f t="shared" si="95"/>
        <v>0</v>
      </c>
      <c r="AF66" s="53">
        <f t="shared" si="96"/>
        <v>0</v>
      </c>
      <c r="AG66" s="51">
        <f t="shared" si="97"/>
        <v>0</v>
      </c>
      <c r="AH66" s="52">
        <f t="shared" si="98"/>
        <v>0</v>
      </c>
      <c r="AI66" s="52">
        <f t="shared" si="99"/>
        <v>0</v>
      </c>
      <c r="AJ66" s="53">
        <f t="shared" si="100"/>
        <v>0</v>
      </c>
      <c r="AK66" s="51">
        <f t="shared" si="101"/>
        <v>0</v>
      </c>
      <c r="AL66" s="52">
        <f t="shared" si="102"/>
        <v>2</v>
      </c>
      <c r="AM66" s="52">
        <f t="shared" si="103"/>
        <v>0</v>
      </c>
      <c r="AN66" s="53">
        <f t="shared" si="104"/>
        <v>0</v>
      </c>
      <c r="AO66" s="51">
        <f t="shared" si="105"/>
        <v>0</v>
      </c>
      <c r="AP66" s="52">
        <f t="shared" si="106"/>
        <v>0</v>
      </c>
      <c r="AQ66" s="52">
        <f t="shared" si="107"/>
        <v>0</v>
      </c>
      <c r="AR66" s="53">
        <f t="shared" si="108"/>
        <v>0</v>
      </c>
      <c r="AS66" s="51">
        <f t="shared" si="109"/>
        <v>0</v>
      </c>
      <c r="AT66" s="52">
        <f t="shared" si="110"/>
        <v>0</v>
      </c>
      <c r="AU66" s="52">
        <f t="shared" si="111"/>
        <v>0</v>
      </c>
      <c r="AV66" s="53">
        <f t="shared" si="112"/>
        <v>0</v>
      </c>
      <c r="AW66" s="51">
        <f t="shared" si="113"/>
        <v>0</v>
      </c>
      <c r="AX66" s="52">
        <f t="shared" si="114"/>
        <v>0</v>
      </c>
      <c r="AY66" s="52">
        <f t="shared" si="115"/>
        <v>0</v>
      </c>
      <c r="AZ66" s="53">
        <f t="shared" si="116"/>
        <v>0</v>
      </c>
      <c r="BA66" s="51">
        <f t="shared" si="117"/>
        <v>0</v>
      </c>
      <c r="BB66" s="52">
        <f t="shared" si="118"/>
        <v>0</v>
      </c>
      <c r="BC66" s="52">
        <f t="shared" si="119"/>
        <v>0</v>
      </c>
      <c r="BD66" s="53">
        <f t="shared" si="120"/>
        <v>0</v>
      </c>
      <c r="BE66" s="51">
        <f t="shared" si="121"/>
        <v>0</v>
      </c>
      <c r="BF66" s="52">
        <f t="shared" si="122"/>
        <v>0</v>
      </c>
      <c r="BG66" s="52">
        <f t="shared" si="123"/>
        <v>0</v>
      </c>
      <c r="BH66" s="53">
        <f t="shared" si="124"/>
        <v>0</v>
      </c>
      <c r="BI66" s="51">
        <f t="shared" si="125"/>
        <v>0</v>
      </c>
      <c r="BJ66" s="52">
        <f t="shared" si="126"/>
        <v>0</v>
      </c>
      <c r="BK66" s="52">
        <f t="shared" si="127"/>
        <v>0</v>
      </c>
      <c r="BL66" s="53">
        <f t="shared" si="128"/>
        <v>0</v>
      </c>
      <c r="BM66" s="51">
        <f t="shared" si="129"/>
        <v>0</v>
      </c>
      <c r="BN66" s="52">
        <f t="shared" si="130"/>
        <v>0</v>
      </c>
      <c r="BO66" s="52">
        <f t="shared" si="131"/>
        <v>0</v>
      </c>
      <c r="BP66" s="53">
        <f t="shared" si="132"/>
        <v>0</v>
      </c>
      <c r="BQ66" s="51">
        <f t="shared" si="133"/>
        <v>0</v>
      </c>
      <c r="BR66" s="52">
        <f t="shared" si="134"/>
        <v>0</v>
      </c>
      <c r="BS66" s="52">
        <f t="shared" si="135"/>
        <v>0</v>
      </c>
      <c r="BT66" s="53">
        <f t="shared" si="136"/>
        <v>0</v>
      </c>
      <c r="BU66" s="51">
        <f t="shared" si="137"/>
        <v>0</v>
      </c>
      <c r="BV66" s="52">
        <f t="shared" si="138"/>
        <v>0</v>
      </c>
      <c r="BW66" s="52">
        <f t="shared" si="139"/>
        <v>0</v>
      </c>
      <c r="BX66" s="53">
        <f t="shared" si="140"/>
        <v>0</v>
      </c>
      <c r="BY66" s="51">
        <f t="shared" si="141"/>
        <v>0</v>
      </c>
      <c r="BZ66" s="52">
        <f t="shared" si="142"/>
        <v>0</v>
      </c>
      <c r="CA66" s="52">
        <f t="shared" si="143"/>
        <v>0</v>
      </c>
      <c r="CB66" s="53">
        <f t="shared" si="144"/>
        <v>0</v>
      </c>
      <c r="CC66" s="52">
        <f t="shared" si="145"/>
        <v>0</v>
      </c>
      <c r="CD66" s="52">
        <f t="shared" si="146"/>
        <v>0</v>
      </c>
      <c r="CE66" s="52">
        <f t="shared" si="147"/>
        <v>0</v>
      </c>
      <c r="CF66" s="53">
        <f t="shared" si="148"/>
        <v>0</v>
      </c>
      <c r="CG66" s="52">
        <f t="shared" si="149"/>
        <v>0</v>
      </c>
      <c r="CH66" s="52">
        <f t="shared" si="150"/>
        <v>0</v>
      </c>
      <c r="CI66" s="52">
        <f t="shared" si="151"/>
        <v>0</v>
      </c>
      <c r="CJ66" s="53">
        <f t="shared" si="152"/>
        <v>0</v>
      </c>
      <c r="CK66" s="52">
        <f t="shared" si="153"/>
        <v>0</v>
      </c>
      <c r="CL66" s="52">
        <f t="shared" si="154"/>
        <v>0</v>
      </c>
      <c r="CM66" s="52">
        <f t="shared" si="155"/>
        <v>0</v>
      </c>
      <c r="CN66" s="53">
        <f t="shared" si="156"/>
        <v>0</v>
      </c>
      <c r="CO66" s="52">
        <f t="shared" si="157"/>
        <v>0</v>
      </c>
      <c r="CP66" s="52">
        <f t="shared" si="158"/>
        <v>0</v>
      </c>
      <c r="CQ66" s="52">
        <f t="shared" si="159"/>
        <v>0</v>
      </c>
      <c r="CR66" s="53">
        <f t="shared" si="160"/>
        <v>0</v>
      </c>
      <c r="CS66" s="52">
        <f t="shared" si="161"/>
        <v>0</v>
      </c>
      <c r="CT66" s="52">
        <f t="shared" si="162"/>
        <v>0</v>
      </c>
      <c r="CU66" s="52">
        <f t="shared" si="163"/>
        <v>0</v>
      </c>
      <c r="CV66" s="53">
        <f t="shared" si="164"/>
        <v>0</v>
      </c>
    </row>
    <row r="67" spans="2:100" ht="15" customHeight="1">
      <c r="B67"/>
      <c r="C67"/>
      <c r="D67"/>
      <c r="E67"/>
      <c r="F67"/>
      <c r="G67"/>
      <c r="H67"/>
      <c r="I67"/>
      <c r="J67"/>
      <c r="K67"/>
      <c r="L67"/>
      <c r="M67"/>
      <c r="N67"/>
      <c r="O67"/>
      <c r="P67"/>
      <c r="Q67"/>
      <c r="R67"/>
      <c r="S67"/>
      <c r="T67" s="165"/>
      <c r="U67" s="51">
        <f t="shared" si="85"/>
        <v>0</v>
      </c>
      <c r="V67" s="52">
        <f t="shared" si="86"/>
        <v>0</v>
      </c>
      <c r="W67" s="52">
        <f t="shared" si="87"/>
        <v>0</v>
      </c>
      <c r="X67" s="53">
        <f t="shared" si="88"/>
        <v>0</v>
      </c>
      <c r="Y67" s="51">
        <f t="shared" si="89"/>
        <v>0</v>
      </c>
      <c r="Z67" s="52">
        <f t="shared" si="90"/>
        <v>0</v>
      </c>
      <c r="AA67" s="52">
        <f t="shared" si="91"/>
        <v>0</v>
      </c>
      <c r="AB67" s="53">
        <f t="shared" si="92"/>
        <v>0</v>
      </c>
      <c r="AC67" s="51">
        <f t="shared" si="93"/>
        <v>2</v>
      </c>
      <c r="AD67" s="52">
        <f t="shared" si="94"/>
        <v>0</v>
      </c>
      <c r="AE67" s="52">
        <f t="shared" si="95"/>
        <v>0</v>
      </c>
      <c r="AF67" s="53">
        <f t="shared" si="96"/>
        <v>0</v>
      </c>
      <c r="AG67" s="51">
        <f t="shared" si="97"/>
        <v>0</v>
      </c>
      <c r="AH67" s="52">
        <f t="shared" si="98"/>
        <v>0</v>
      </c>
      <c r="AI67" s="52">
        <f t="shared" si="99"/>
        <v>0</v>
      </c>
      <c r="AJ67" s="53">
        <f t="shared" si="100"/>
        <v>0</v>
      </c>
      <c r="AK67" s="51">
        <f t="shared" si="101"/>
        <v>0</v>
      </c>
      <c r="AL67" s="52">
        <f t="shared" si="102"/>
        <v>0</v>
      </c>
      <c r="AM67" s="52">
        <f t="shared" si="103"/>
        <v>0</v>
      </c>
      <c r="AN67" s="53">
        <f t="shared" si="104"/>
        <v>0</v>
      </c>
      <c r="AO67" s="51">
        <f t="shared" si="105"/>
        <v>0</v>
      </c>
      <c r="AP67" s="52">
        <f t="shared" si="106"/>
        <v>0</v>
      </c>
      <c r="AQ67" s="52">
        <f t="shared" si="107"/>
        <v>0</v>
      </c>
      <c r="AR67" s="53">
        <f t="shared" si="108"/>
        <v>0</v>
      </c>
      <c r="AS67" s="51">
        <f t="shared" si="109"/>
        <v>0</v>
      </c>
      <c r="AT67" s="52">
        <f t="shared" si="110"/>
        <v>0</v>
      </c>
      <c r="AU67" s="52">
        <f t="shared" si="111"/>
        <v>0</v>
      </c>
      <c r="AV67" s="53">
        <f t="shared" si="112"/>
        <v>0</v>
      </c>
      <c r="AW67" s="51">
        <f t="shared" si="113"/>
        <v>0</v>
      </c>
      <c r="AX67" s="52">
        <f t="shared" si="114"/>
        <v>0</v>
      </c>
      <c r="AY67" s="52">
        <f t="shared" si="115"/>
        <v>0</v>
      </c>
      <c r="AZ67" s="53">
        <f t="shared" si="116"/>
        <v>0</v>
      </c>
      <c r="BA67" s="51">
        <f t="shared" si="117"/>
        <v>0</v>
      </c>
      <c r="BB67" s="52">
        <f t="shared" si="118"/>
        <v>0</v>
      </c>
      <c r="BC67" s="52">
        <f t="shared" si="119"/>
        <v>0</v>
      </c>
      <c r="BD67" s="53">
        <f t="shared" si="120"/>
        <v>4</v>
      </c>
      <c r="BE67" s="51">
        <f t="shared" si="121"/>
        <v>0</v>
      </c>
      <c r="BF67" s="52">
        <f t="shared" si="122"/>
        <v>0</v>
      </c>
      <c r="BG67" s="52">
        <f t="shared" si="123"/>
        <v>0</v>
      </c>
      <c r="BH67" s="53">
        <f t="shared" si="124"/>
        <v>0</v>
      </c>
      <c r="BI67" s="51">
        <f t="shared" si="125"/>
        <v>0</v>
      </c>
      <c r="BJ67" s="52">
        <f t="shared" si="126"/>
        <v>0</v>
      </c>
      <c r="BK67" s="52">
        <f t="shared" si="127"/>
        <v>0</v>
      </c>
      <c r="BL67" s="53">
        <f t="shared" si="128"/>
        <v>0</v>
      </c>
      <c r="BM67" s="51">
        <f t="shared" si="129"/>
        <v>0</v>
      </c>
      <c r="BN67" s="52">
        <f t="shared" si="130"/>
        <v>0</v>
      </c>
      <c r="BO67" s="52">
        <f t="shared" si="131"/>
        <v>0</v>
      </c>
      <c r="BP67" s="53">
        <f t="shared" si="132"/>
        <v>0</v>
      </c>
      <c r="BQ67" s="51">
        <f t="shared" si="133"/>
        <v>0</v>
      </c>
      <c r="BR67" s="52">
        <f t="shared" si="134"/>
        <v>0</v>
      </c>
      <c r="BS67" s="52">
        <f t="shared" si="135"/>
        <v>0</v>
      </c>
      <c r="BT67" s="53">
        <f t="shared" si="136"/>
        <v>0</v>
      </c>
      <c r="BU67" s="51">
        <f t="shared" si="137"/>
        <v>0</v>
      </c>
      <c r="BV67" s="52">
        <f t="shared" si="138"/>
        <v>0</v>
      </c>
      <c r="BW67" s="52">
        <f t="shared" si="139"/>
        <v>0</v>
      </c>
      <c r="BX67" s="53">
        <f t="shared" si="140"/>
        <v>0</v>
      </c>
      <c r="BY67" s="51">
        <f t="shared" si="141"/>
        <v>0</v>
      </c>
      <c r="BZ67" s="52">
        <f t="shared" si="142"/>
        <v>0</v>
      </c>
      <c r="CA67" s="52">
        <f t="shared" si="143"/>
        <v>0</v>
      </c>
      <c r="CB67" s="53">
        <f t="shared" si="144"/>
        <v>0</v>
      </c>
      <c r="CC67" s="52">
        <f t="shared" si="145"/>
        <v>0</v>
      </c>
      <c r="CD67" s="52">
        <f t="shared" si="146"/>
        <v>0</v>
      </c>
      <c r="CE67" s="52">
        <f t="shared" si="147"/>
        <v>0</v>
      </c>
      <c r="CF67" s="53">
        <f t="shared" si="148"/>
        <v>0</v>
      </c>
      <c r="CG67" s="52">
        <f t="shared" si="149"/>
        <v>0</v>
      </c>
      <c r="CH67" s="52">
        <f t="shared" si="150"/>
        <v>0</v>
      </c>
      <c r="CI67" s="52">
        <f t="shared" si="151"/>
        <v>0</v>
      </c>
      <c r="CJ67" s="53">
        <f t="shared" si="152"/>
        <v>0</v>
      </c>
      <c r="CK67" s="52">
        <f t="shared" si="153"/>
        <v>0</v>
      </c>
      <c r="CL67" s="52">
        <f t="shared" si="154"/>
        <v>0</v>
      </c>
      <c r="CM67" s="52">
        <f t="shared" si="155"/>
        <v>0</v>
      </c>
      <c r="CN67" s="53">
        <f t="shared" si="156"/>
        <v>0</v>
      </c>
      <c r="CO67" s="52">
        <f t="shared" si="157"/>
        <v>0</v>
      </c>
      <c r="CP67" s="52">
        <f t="shared" si="158"/>
        <v>0</v>
      </c>
      <c r="CQ67" s="52">
        <f t="shared" si="159"/>
        <v>0</v>
      </c>
      <c r="CR67" s="53">
        <f t="shared" si="160"/>
        <v>0</v>
      </c>
      <c r="CS67" s="52">
        <f t="shared" si="161"/>
        <v>0</v>
      </c>
      <c r="CT67" s="52">
        <f t="shared" si="162"/>
        <v>0</v>
      </c>
      <c r="CU67" s="52">
        <f t="shared" si="163"/>
        <v>0</v>
      </c>
      <c r="CV67" s="53">
        <f t="shared" si="164"/>
        <v>0</v>
      </c>
    </row>
    <row r="68" spans="2:100" ht="16.5" customHeight="1">
      <c r="B68"/>
      <c r="C68"/>
      <c r="D68"/>
      <c r="E68"/>
      <c r="F68"/>
      <c r="G68"/>
      <c r="H68"/>
      <c r="I68"/>
      <c r="J68"/>
      <c r="K68"/>
      <c r="L68"/>
      <c r="M68"/>
      <c r="N68"/>
      <c r="O68"/>
      <c r="P68"/>
      <c r="Q68"/>
      <c r="R68"/>
      <c r="S68"/>
      <c r="T68" s="165" t="s">
        <v>117</v>
      </c>
      <c r="U68" s="54">
        <f>SUM(U47:X67)</f>
        <v>12</v>
      </c>
      <c r="V68" s="43"/>
      <c r="W68" s="43"/>
      <c r="X68" s="43"/>
      <c r="Y68" s="43">
        <f>SUM(Y47:AB67)</f>
        <v>9</v>
      </c>
      <c r="Z68" s="43"/>
      <c r="AA68" s="43"/>
      <c r="AB68" s="43"/>
      <c r="AC68" s="43">
        <f>SUM(AC47:AF67)</f>
        <v>5</v>
      </c>
      <c r="AD68" s="43"/>
      <c r="AE68" s="43"/>
      <c r="AF68" s="43"/>
      <c r="AG68" s="43">
        <f>SUM(AG47:AJ67)</f>
        <v>4</v>
      </c>
      <c r="AH68" s="43"/>
      <c r="AI68" s="43"/>
      <c r="AJ68" s="43"/>
      <c r="AK68" s="43">
        <f>SUM(AK47:AN67)</f>
        <v>6</v>
      </c>
      <c r="AL68" s="43"/>
      <c r="AM68" s="43"/>
      <c r="AN68" s="43"/>
      <c r="AO68" s="43">
        <f>SUM(AO47:AR67)</f>
        <v>7</v>
      </c>
      <c r="AP68" s="43"/>
      <c r="AQ68" s="43"/>
      <c r="AR68" s="43"/>
      <c r="AS68" s="43">
        <f>SUM(AS47:AV67)</f>
        <v>9</v>
      </c>
      <c r="AT68" s="43"/>
      <c r="AU68" s="43"/>
      <c r="AV68" s="43"/>
      <c r="AW68" s="43">
        <f>SUM(AW47:AZ67)</f>
        <v>3</v>
      </c>
      <c r="AX68" s="43"/>
      <c r="AY68" s="43"/>
      <c r="AZ68" s="43"/>
      <c r="BA68" s="43">
        <f>SUM(BA47:BD67)</f>
        <v>5</v>
      </c>
      <c r="BB68" s="43"/>
      <c r="BC68" s="43"/>
      <c r="BD68" s="43"/>
      <c r="BE68" s="43">
        <f>SUM(BE47:BH67)</f>
        <v>3</v>
      </c>
      <c r="BF68" s="43"/>
      <c r="BG68" s="43"/>
      <c r="BH68" s="43"/>
      <c r="BI68" s="43">
        <f>SUM(BI47:BL67)</f>
        <v>12</v>
      </c>
      <c r="BJ68" s="43"/>
      <c r="BK68" s="43"/>
      <c r="BL68" s="43"/>
      <c r="BM68" s="43">
        <f>SUM(BM47:BP67)</f>
        <v>9</v>
      </c>
      <c r="BN68" s="43"/>
      <c r="BO68" s="43"/>
      <c r="BP68" s="43"/>
      <c r="BQ68" s="43">
        <f>SUM(BQ47:BT67)</f>
        <v>5</v>
      </c>
      <c r="BR68" s="43"/>
      <c r="BS68" s="43"/>
      <c r="BT68" s="43"/>
      <c r="BU68" s="43">
        <f>SUM(BU47:BX67)</f>
        <v>4</v>
      </c>
      <c r="BV68" s="43"/>
      <c r="BW68" s="43"/>
      <c r="BX68" s="43"/>
      <c r="BY68" s="43">
        <f>SUM(BY47:CB67)</f>
        <v>6</v>
      </c>
      <c r="BZ68" s="43"/>
      <c r="CA68" s="43"/>
      <c r="CB68" s="43"/>
      <c r="CC68" s="43">
        <f>SUM(CC47:CF67)</f>
        <v>7</v>
      </c>
      <c r="CD68" s="43"/>
      <c r="CE68" s="43"/>
      <c r="CF68" s="43"/>
      <c r="CG68" s="43">
        <f>SUM(CG47:CJ67)</f>
        <v>9</v>
      </c>
      <c r="CH68" s="43"/>
      <c r="CI68" s="43"/>
      <c r="CJ68" s="43"/>
      <c r="CK68" s="43">
        <f>SUM(CK47:CN67)</f>
        <v>3</v>
      </c>
      <c r="CL68" s="43"/>
      <c r="CM68" s="43"/>
      <c r="CN68" s="43"/>
      <c r="CO68" s="43">
        <f>SUM(CO47:CR67)</f>
        <v>5</v>
      </c>
      <c r="CP68" s="43"/>
      <c r="CQ68" s="43"/>
      <c r="CR68" s="43"/>
      <c r="CS68" s="43">
        <f>SUM(CS47:CV67)</f>
        <v>3</v>
      </c>
      <c r="CT68" s="43"/>
      <c r="CU68" s="43"/>
      <c r="CV68" s="43"/>
    </row>
    <row r="69" spans="2:100" ht="16.5" customHeight="1">
      <c r="B69"/>
      <c r="C69"/>
      <c r="D69"/>
      <c r="E69"/>
      <c r="F69"/>
      <c r="G69"/>
      <c r="H69"/>
      <c r="I69"/>
      <c r="J69"/>
      <c r="K69"/>
      <c r="L69"/>
      <c r="M69"/>
      <c r="N69"/>
      <c r="O69"/>
      <c r="P69"/>
      <c r="Q69"/>
      <c r="R69"/>
      <c r="S69"/>
      <c r="T69" s="165"/>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row>
    <row r="70" spans="2:100" ht="16.5" customHeight="1">
      <c r="B70"/>
      <c r="C70"/>
      <c r="D70"/>
      <c r="E70"/>
      <c r="F70"/>
      <c r="G70"/>
      <c r="H70"/>
      <c r="I70"/>
      <c r="J70"/>
      <c r="K70"/>
      <c r="L70"/>
      <c r="M70"/>
      <c r="N70"/>
      <c r="O70"/>
      <c r="P70"/>
      <c r="Q70"/>
      <c r="R70"/>
      <c r="S70"/>
      <c r="T70" s="165"/>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row>
    <row r="71" spans="2:100" ht="16.5" customHeight="1">
      <c r="B71"/>
      <c r="C71"/>
      <c r="D71"/>
      <c r="E71"/>
      <c r="F71"/>
      <c r="G71"/>
      <c r="H71"/>
      <c r="I71"/>
      <c r="J71"/>
      <c r="K71"/>
      <c r="L71"/>
      <c r="M71"/>
      <c r="N71"/>
      <c r="O71"/>
      <c r="P71"/>
      <c r="Q71"/>
      <c r="R71"/>
      <c r="S71"/>
      <c r="T71" s="165"/>
      <c r="U71" s="42" t="s">
        <v>6</v>
      </c>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row>
    <row r="72" spans="2:100" ht="16.5" customHeight="1">
      <c r="B72"/>
      <c r="C72"/>
      <c r="D72"/>
      <c r="E72"/>
      <c r="F72"/>
      <c r="G72"/>
      <c r="H72"/>
      <c r="I72"/>
      <c r="J72"/>
      <c r="K72"/>
      <c r="L72"/>
      <c r="M72"/>
      <c r="N72"/>
      <c r="O72"/>
      <c r="P72"/>
      <c r="Q72"/>
      <c r="R72"/>
      <c r="S72"/>
      <c r="T72" s="165"/>
      <c r="U72" s="312" t="str">
        <f>VLOOKUP(U1,Equipes!$C$6:$D$25,2,FALSE)</f>
        <v>G.S.N.M. 1</v>
      </c>
      <c r="V72" s="313"/>
      <c r="W72" s="313"/>
      <c r="X72" s="313"/>
      <c r="Y72" s="306" t="str">
        <f>VLOOKUP(Y1,Equipes!$C$6:$D$25,2,FALSE)</f>
        <v>OUDJA</v>
      </c>
      <c r="Z72" s="306"/>
      <c r="AA72" s="306"/>
      <c r="AB72" s="306"/>
      <c r="AC72" s="306" t="str">
        <f>VLOOKUP(AC1,Equipes!$C$6:$D$25,2,FALSE)</f>
        <v>ASC SAULXURES</v>
      </c>
      <c r="AD72" s="306"/>
      <c r="AE72" s="306"/>
      <c r="AF72" s="306"/>
      <c r="AG72" s="306" t="str">
        <f>VLOOKUP(AG1,Equipes!$C$6:$D$25,2,FALSE)</f>
        <v>FC TONNOY</v>
      </c>
      <c r="AH72" s="306"/>
      <c r="AI72" s="306"/>
      <c r="AJ72" s="306"/>
      <c r="AK72" s="306" t="str">
        <f>VLOOKUP(AK1,Equipes!$C$6:$D$25,2,FALSE)</f>
        <v>AS DOMMARTIN</v>
      </c>
      <c r="AL72" s="306"/>
      <c r="AM72" s="306"/>
      <c r="AN72" s="306"/>
      <c r="AO72" s="306" t="str">
        <f>VLOOKUP(AO1,Equipes!$C$6:$D$25,2,FALSE)</f>
        <v>A.S.N.L.</v>
      </c>
      <c r="AP72" s="306"/>
      <c r="AQ72" s="306"/>
      <c r="AR72" s="306"/>
      <c r="AS72" s="306" t="str">
        <f>VLOOKUP(AS1,Equipes!$C$6:$D$25,2,FALSE)</f>
        <v>JARVILLE</v>
      </c>
      <c r="AT72" s="306"/>
      <c r="AU72" s="306"/>
      <c r="AV72" s="306"/>
      <c r="AW72" s="306" t="str">
        <f>VLOOKUP(AW1,Equipes!$C$6:$D$25,2,FALSE)</f>
        <v>OL FROUARD POMPEY</v>
      </c>
      <c r="AX72" s="306"/>
      <c r="AY72" s="306"/>
      <c r="AZ72" s="306"/>
      <c r="BA72" s="306" t="str">
        <f>VLOOKUP(BA1,Equipes!$C$6:$D$25,2,FALSE)</f>
        <v>ST ETIENNE LES REMIREMONT</v>
      </c>
      <c r="BB72" s="306"/>
      <c r="BC72" s="306"/>
      <c r="BD72" s="306"/>
      <c r="BE72" s="306" t="str">
        <f>VLOOKUP(BE1,Equipes!$C$6:$D$25,2,FALSE)</f>
        <v>FC NOMENY</v>
      </c>
      <c r="BF72" s="306"/>
      <c r="BG72" s="306"/>
      <c r="BH72" s="306"/>
      <c r="BI72" s="306" t="str">
        <f>VLOOKUP(BI1,Equipes!$C$6:$D$25,2,FALSE)</f>
        <v>G.S.N.M. 2</v>
      </c>
      <c r="BJ72" s="306"/>
      <c r="BK72" s="306"/>
      <c r="BL72" s="306"/>
      <c r="BM72" s="306" t="str">
        <f>VLOOKUP(BM1,Equipes!$C$6:$D$25,2,FALSE)</f>
        <v>CSO BLENOD</v>
      </c>
      <c r="BN72" s="306"/>
      <c r="BO72" s="306"/>
      <c r="BP72" s="306"/>
      <c r="BQ72" s="306" t="str">
        <f>VLOOKUP(BQ1,Equipes!$C$6:$D$25,2,FALSE)</f>
        <v>AS STE MARIE AUX CHENES</v>
      </c>
      <c r="BR72" s="306"/>
      <c r="BS72" s="306"/>
      <c r="BT72" s="306"/>
      <c r="BU72" s="306" t="str">
        <f>VLOOKUP(BU1,Equipes!$C$6:$D$25,2,FALSE)</f>
        <v>COS VILLERS</v>
      </c>
      <c r="BV72" s="306"/>
      <c r="BW72" s="306"/>
      <c r="BX72" s="306"/>
      <c r="BY72" s="306" t="str">
        <f>VLOOKUP(BY1,Equipes!$C$6:$D$25,2,FALSE)</f>
        <v>ROUSSY ZOOFFTGEN</v>
      </c>
      <c r="BZ72" s="306"/>
      <c r="CA72" s="306"/>
      <c r="CB72" s="306"/>
      <c r="CC72" s="306" t="str">
        <f>VLOOKUP(CC1,Equipes!$C$6:$D$25,2,FALSE)</f>
        <v>NANCY HAUSSONVILLE</v>
      </c>
      <c r="CD72" s="306"/>
      <c r="CE72" s="306"/>
      <c r="CF72" s="306"/>
      <c r="CG72" s="306" t="str">
        <f>VLOOKUP(CG1,Equipes!$C$6:$D$25,2,FALSE)</f>
        <v>HETTANGE GRANDE</v>
      </c>
      <c r="CH72" s="306"/>
      <c r="CI72" s="306"/>
      <c r="CJ72" s="306"/>
      <c r="CK72" s="306" t="str">
        <f>VLOOKUP(CK1,Equipes!$C$6:$D$25,2,FALSE)</f>
        <v>ES PONT A MOUSSON</v>
      </c>
      <c r="CL72" s="306"/>
      <c r="CM72" s="306"/>
      <c r="CN72" s="306"/>
      <c r="CO72" s="306" t="str">
        <f>VLOOKUP(CO1,Equipes!$C$6:$D$25,2,FALSE)</f>
        <v>ES LANEUVEUVILLE</v>
      </c>
      <c r="CP72" s="306"/>
      <c r="CQ72" s="306"/>
      <c r="CR72" s="306"/>
      <c r="CS72" s="306" t="str">
        <f>VLOOKUP(CS1,Equipes!$C$6:$D$25,2,FALSE)</f>
        <v>FC NEUFCHATEAU</v>
      </c>
      <c r="CT72" s="306"/>
      <c r="CU72" s="306"/>
      <c r="CV72" s="306"/>
    </row>
    <row r="73" spans="2:100" ht="16.5" customHeight="1">
      <c r="B73"/>
      <c r="C73"/>
      <c r="D73"/>
      <c r="E73"/>
      <c r="F73"/>
      <c r="G73"/>
      <c r="H73"/>
      <c r="I73"/>
      <c r="J73"/>
      <c r="K73"/>
      <c r="L73"/>
      <c r="M73"/>
      <c r="N73"/>
      <c r="O73"/>
      <c r="P73"/>
      <c r="Q73"/>
      <c r="R73"/>
      <c r="S73"/>
      <c r="T73" s="165"/>
      <c r="U73" s="55">
        <f aca="true" t="shared" si="165" ref="U73:U93">IF($D18=U$1,-$H18,0)</f>
        <v>-2</v>
      </c>
      <c r="V73" s="56">
        <f aca="true" t="shared" si="166" ref="V73:V93">IF($I18=V$1,-$F18,0)</f>
        <v>0</v>
      </c>
      <c r="W73" s="56">
        <f aca="true" t="shared" si="167" ref="W73:W93">IF($M18=W$1,-$Q18,0)</f>
        <v>0</v>
      </c>
      <c r="X73" s="57">
        <f aca="true" t="shared" si="168" ref="X73:X93">IF($R18=X$1,-$O18,0)</f>
        <v>0</v>
      </c>
      <c r="Y73" s="55">
        <f aca="true" t="shared" si="169" ref="Y73:Y93">IF($D18=Y$1,-$H18,0)</f>
        <v>0</v>
      </c>
      <c r="Z73" s="56">
        <f aca="true" t="shared" si="170" ref="Z73:Z93">IF($I18=Z$1,-$F18,0)</f>
        <v>0</v>
      </c>
      <c r="AA73" s="56">
        <f aca="true" t="shared" si="171" ref="AA73:AA93">IF($M18=AA$1,-$Q18,0)</f>
        <v>0</v>
      </c>
      <c r="AB73" s="57">
        <f aca="true" t="shared" si="172" ref="AB73:AB93">IF($R18=AB$1,-$O18,0)</f>
        <v>0</v>
      </c>
      <c r="AC73" s="55">
        <f aca="true" t="shared" si="173" ref="AC73:AC93">IF($D18=AC$1,-$H18,0)</f>
        <v>0</v>
      </c>
      <c r="AD73" s="56">
        <f aca="true" t="shared" si="174" ref="AD73:AD93">IF($I18=AD$1,-$F18,0)</f>
        <v>-1</v>
      </c>
      <c r="AE73" s="56">
        <f aca="true" t="shared" si="175" ref="AE73:AE93">IF($M18=AE$1,-$Q18,0)</f>
        <v>0</v>
      </c>
      <c r="AF73" s="57">
        <f aca="true" t="shared" si="176" ref="AF73:AF93">IF($R18=AF$1,-$O18,0)</f>
        <v>0</v>
      </c>
      <c r="AG73" s="55">
        <f aca="true" t="shared" si="177" ref="AG73:AG93">IF($D18=AG$1,-$H18,0)</f>
        <v>0</v>
      </c>
      <c r="AH73" s="56">
        <f aca="true" t="shared" si="178" ref="AH73:AH93">IF($I18=AH$1,-$F18,0)</f>
        <v>0</v>
      </c>
      <c r="AI73" s="56">
        <f aca="true" t="shared" si="179" ref="AI73:AI93">IF($M18=AI$1,-$Q18,0)</f>
        <v>0</v>
      </c>
      <c r="AJ73" s="57">
        <f aca="true" t="shared" si="180" ref="AJ73:AJ93">IF($R18=AJ$1,-$O18,0)</f>
        <v>0</v>
      </c>
      <c r="AK73" s="55">
        <f aca="true" t="shared" si="181" ref="AK73:AK93">IF($D18=AK$1,-$H18,0)</f>
        <v>0</v>
      </c>
      <c r="AL73" s="56">
        <f aca="true" t="shared" si="182" ref="AL73:AL93">IF($I18=AL$1,-$F18,0)</f>
        <v>0</v>
      </c>
      <c r="AM73" s="56">
        <f aca="true" t="shared" si="183" ref="AM73:AM93">IF($M18=AM$1,-$Q18,0)</f>
        <v>0</v>
      </c>
      <c r="AN73" s="57">
        <f aca="true" t="shared" si="184" ref="AN73:AN93">IF($R18=AN$1,-$O18,0)</f>
        <v>0</v>
      </c>
      <c r="AO73" s="55">
        <f aca="true" t="shared" si="185" ref="AO73:AO93">IF($D18=AO$1,-$H18,0)</f>
        <v>0</v>
      </c>
      <c r="AP73" s="56">
        <f aca="true" t="shared" si="186" ref="AP73:AP93">IF($I18=AP$1,-$F18,0)</f>
        <v>0</v>
      </c>
      <c r="AQ73" s="56">
        <f aca="true" t="shared" si="187" ref="AQ73:AQ93">IF($M18=AQ$1,-$Q18,0)</f>
        <v>0</v>
      </c>
      <c r="AR73" s="57">
        <f aca="true" t="shared" si="188" ref="AR73:AR93">IF($R18=AR$1,-$O18,0)</f>
        <v>0</v>
      </c>
      <c r="AS73" s="55">
        <f aca="true" t="shared" si="189" ref="AS73:AS93">IF($D18=AS$1,-$H18,0)</f>
        <v>0</v>
      </c>
      <c r="AT73" s="56">
        <f aca="true" t="shared" si="190" ref="AT73:AT93">IF($I18=AT$1,-$F18,0)</f>
        <v>0</v>
      </c>
      <c r="AU73" s="56">
        <f aca="true" t="shared" si="191" ref="AU73:AU93">IF($M18=AU$1,-$Q18,0)</f>
        <v>0</v>
      </c>
      <c r="AV73" s="57">
        <f aca="true" t="shared" si="192" ref="AV73:AV93">IF($R18=AV$1,-$O18,0)</f>
        <v>0</v>
      </c>
      <c r="AW73" s="55">
        <f aca="true" t="shared" si="193" ref="AW73:AW93">IF($D18=AW$1,-$H18,0)</f>
        <v>0</v>
      </c>
      <c r="AX73" s="56">
        <f aca="true" t="shared" si="194" ref="AX73:AX93">IF($I18=AX$1,-$F18,0)</f>
        <v>0</v>
      </c>
      <c r="AY73" s="56">
        <f aca="true" t="shared" si="195" ref="AY73:AY93">IF($M18=AY$1,-$Q18,0)</f>
        <v>0</v>
      </c>
      <c r="AZ73" s="57">
        <f aca="true" t="shared" si="196" ref="AZ73:AZ93">IF($R18=AZ$1,-$O18,0)</f>
        <v>0</v>
      </c>
      <c r="BA73" s="55">
        <f aca="true" t="shared" si="197" ref="BA73:BA93">IF($D18=BA$1,-$H18,0)</f>
        <v>0</v>
      </c>
      <c r="BB73" s="56">
        <f aca="true" t="shared" si="198" ref="BB73:BB93">IF($I18=BB$1,-$F18,0)</f>
        <v>0</v>
      </c>
      <c r="BC73" s="56">
        <f aca="true" t="shared" si="199" ref="BC73:BC93">IF($M18=BC$1,-$Q18,0)</f>
        <v>0</v>
      </c>
      <c r="BD73" s="57">
        <f aca="true" t="shared" si="200" ref="BD73:BD93">IF($R18=BD$1,-$O18,0)</f>
        <v>0</v>
      </c>
      <c r="BE73" s="55">
        <f aca="true" t="shared" si="201" ref="BE73:BE93">IF($D18=BE$1,-$H18,0)</f>
        <v>0</v>
      </c>
      <c r="BF73" s="56">
        <f aca="true" t="shared" si="202" ref="BF73:BF93">IF($I18=BF$1,-$F18,0)</f>
        <v>0</v>
      </c>
      <c r="BG73" s="56">
        <f aca="true" t="shared" si="203" ref="BG73:BG93">IF($M18=BG$1,-$Q18,0)</f>
        <v>0</v>
      </c>
      <c r="BH73" s="57">
        <f aca="true" t="shared" si="204" ref="BH73:BH93">IF($R18=BH$1,-$O18,0)</f>
        <v>0</v>
      </c>
      <c r="BI73" s="55">
        <f aca="true" t="shared" si="205" ref="BI73:BI93">IF($D18=BI$1,-$H18,0)</f>
        <v>0</v>
      </c>
      <c r="BJ73" s="56">
        <f aca="true" t="shared" si="206" ref="BJ73:BJ93">IF($I18=BJ$1,-$F18,0)</f>
        <v>0</v>
      </c>
      <c r="BK73" s="56">
        <f aca="true" t="shared" si="207" ref="BK73:BK93">IF($M18=BK$1,-$Q18,0)</f>
        <v>0</v>
      </c>
      <c r="BL73" s="57">
        <f aca="true" t="shared" si="208" ref="BL73:BL93">IF($R18=BL$1,-$O18,0)</f>
        <v>0</v>
      </c>
      <c r="BM73" s="55">
        <f aca="true" t="shared" si="209" ref="BM73:BM93">IF($D18=BM$1,-$H18,0)</f>
        <v>0</v>
      </c>
      <c r="BN73" s="56">
        <f aca="true" t="shared" si="210" ref="BN73:BN93">IF($I18=BN$1,-$F18,0)</f>
        <v>0</v>
      </c>
      <c r="BO73" s="56">
        <f aca="true" t="shared" si="211" ref="BO73:BO93">IF($M18=BO$1,-$Q18,0)</f>
        <v>0</v>
      </c>
      <c r="BP73" s="57">
        <f aca="true" t="shared" si="212" ref="BP73:BP93">IF($R18=BP$1,-$O18,0)</f>
        <v>0</v>
      </c>
      <c r="BQ73" s="55">
        <f aca="true" t="shared" si="213" ref="BQ73:BQ93">IF($D18=BQ$1,-$H18,0)</f>
        <v>0</v>
      </c>
      <c r="BR73" s="56">
        <f aca="true" t="shared" si="214" ref="BR73:BR93">IF($I18=BR$1,-$F18,0)</f>
        <v>0</v>
      </c>
      <c r="BS73" s="56">
        <f aca="true" t="shared" si="215" ref="BS73:BS93">IF($M18=BS$1,-$Q18,0)</f>
        <v>0</v>
      </c>
      <c r="BT73" s="57">
        <f aca="true" t="shared" si="216" ref="BT73:BT93">IF($R18=BT$1,-$O18,0)</f>
        <v>0</v>
      </c>
      <c r="BU73" s="55">
        <f aca="true" t="shared" si="217" ref="BU73:BU93">IF($D18=BU$1,-$H18,0)</f>
        <v>0</v>
      </c>
      <c r="BV73" s="56">
        <f aca="true" t="shared" si="218" ref="BV73:BV93">IF($I18=BV$1,-$F18,0)</f>
        <v>0</v>
      </c>
      <c r="BW73" s="56">
        <f aca="true" t="shared" si="219" ref="BW73:BW93">IF($M18=BW$1,-$Q18,0)</f>
        <v>0</v>
      </c>
      <c r="BX73" s="57">
        <f aca="true" t="shared" si="220" ref="BX73:BX93">IF($R18=BX$1,-$O18,0)</f>
        <v>0</v>
      </c>
      <c r="BY73" s="55">
        <f aca="true" t="shared" si="221" ref="BY73:BY93">IF($D18=BY$1,-$H18,0)</f>
        <v>0</v>
      </c>
      <c r="BZ73" s="56">
        <f aca="true" t="shared" si="222" ref="BZ73:BZ93">IF($I18=BZ$1,-$F18,0)</f>
        <v>0</v>
      </c>
      <c r="CA73" s="56">
        <f aca="true" t="shared" si="223" ref="CA73:CA93">IF($M18=CA$1,-$Q18,0)</f>
        <v>0</v>
      </c>
      <c r="CB73" s="57">
        <f aca="true" t="shared" si="224" ref="CB73:CB93">IF($R18=CB$1,-$O18,0)</f>
        <v>0</v>
      </c>
      <c r="CC73" s="55">
        <f aca="true" t="shared" si="225" ref="CC73:CC93">IF($D18=CC$1,-$H18,0)</f>
        <v>0</v>
      </c>
      <c r="CD73" s="56">
        <f aca="true" t="shared" si="226" ref="CD73:CD93">IF($I18=CD$1,-$F18,0)</f>
        <v>0</v>
      </c>
      <c r="CE73" s="56">
        <f aca="true" t="shared" si="227" ref="CE73:CE93">IF($M18=CE$1,-$Q18,0)</f>
        <v>0</v>
      </c>
      <c r="CF73" s="57">
        <f aca="true" t="shared" si="228" ref="CF73:CF93">IF($R18=CF$1,-$O18,0)</f>
        <v>0</v>
      </c>
      <c r="CG73" s="55">
        <f aca="true" t="shared" si="229" ref="CG73:CG93">IF($D18=CG$1,-$H18,0)</f>
        <v>0</v>
      </c>
      <c r="CH73" s="56">
        <f aca="true" t="shared" si="230" ref="CH73:CH93">IF($I18=CH$1,-$F18,0)</f>
        <v>0</v>
      </c>
      <c r="CI73" s="56">
        <f aca="true" t="shared" si="231" ref="CI73:CI93">IF($M18=CI$1,-$Q18,0)</f>
        <v>0</v>
      </c>
      <c r="CJ73" s="57">
        <f aca="true" t="shared" si="232" ref="CJ73:CJ93">IF($R18=CJ$1,-$O18,0)</f>
        <v>0</v>
      </c>
      <c r="CK73" s="55">
        <f aca="true" t="shared" si="233" ref="CK73:CK93">IF($D18=CK$1,-$H18,0)</f>
        <v>0</v>
      </c>
      <c r="CL73" s="56">
        <f aca="true" t="shared" si="234" ref="CL73:CL93">IF($I18=CL$1,-$F18,0)</f>
        <v>0</v>
      </c>
      <c r="CM73" s="56">
        <f aca="true" t="shared" si="235" ref="CM73:CM93">IF($M18=CM$1,-$Q18,0)</f>
        <v>0</v>
      </c>
      <c r="CN73" s="57">
        <f aca="true" t="shared" si="236" ref="CN73:CN93">IF($R18=CN$1,-$O18,0)</f>
        <v>0</v>
      </c>
      <c r="CO73" s="55">
        <f aca="true" t="shared" si="237" ref="CO73:CO93">IF($D18=CO$1,-$H18,0)</f>
        <v>0</v>
      </c>
      <c r="CP73" s="56">
        <f aca="true" t="shared" si="238" ref="CP73:CP93">IF($I18=CP$1,-$F18,0)</f>
        <v>0</v>
      </c>
      <c r="CQ73" s="56">
        <f aca="true" t="shared" si="239" ref="CQ73:CQ93">IF($M18=CQ$1,-$Q18,0)</f>
        <v>0</v>
      </c>
      <c r="CR73" s="57">
        <f aca="true" t="shared" si="240" ref="CR73:CR93">IF($R18=CR$1,-$O18,0)</f>
        <v>0</v>
      </c>
      <c r="CS73" s="55">
        <f aca="true" t="shared" si="241" ref="CS73:CS93">IF($D18=CS$1,-$H18,0)</f>
        <v>0</v>
      </c>
      <c r="CT73" s="56">
        <f aca="true" t="shared" si="242" ref="CT73:CT93">IF($I18=CT$1,-$F18,0)</f>
        <v>0</v>
      </c>
      <c r="CU73" s="56">
        <f aca="true" t="shared" si="243" ref="CU73:CU93">IF($M18=CU$1,-$Q18,0)</f>
        <v>0</v>
      </c>
      <c r="CV73" s="57">
        <f aca="true" t="shared" si="244" ref="CV73:CV93">IF($R18=CV$1,-$O18,0)</f>
        <v>0</v>
      </c>
    </row>
    <row r="74" spans="2:100" ht="16.5" customHeight="1">
      <c r="B74"/>
      <c r="C74"/>
      <c r="D74"/>
      <c r="E74"/>
      <c r="F74"/>
      <c r="G74"/>
      <c r="H74"/>
      <c r="I74"/>
      <c r="J74"/>
      <c r="K74"/>
      <c r="L74"/>
      <c r="M74"/>
      <c r="N74"/>
      <c r="O74"/>
      <c r="P74"/>
      <c r="Q74"/>
      <c r="R74"/>
      <c r="S74"/>
      <c r="T74" s="165"/>
      <c r="U74" s="55">
        <f t="shared" si="165"/>
        <v>0</v>
      </c>
      <c r="V74" s="56">
        <f t="shared" si="166"/>
        <v>0</v>
      </c>
      <c r="W74" s="56">
        <f t="shared" si="167"/>
        <v>0</v>
      </c>
      <c r="X74" s="57">
        <f t="shared" si="168"/>
        <v>0</v>
      </c>
      <c r="Y74" s="55">
        <f t="shared" si="169"/>
        <v>0</v>
      </c>
      <c r="Z74" s="56">
        <f t="shared" si="170"/>
        <v>0</v>
      </c>
      <c r="AA74" s="56">
        <f t="shared" si="171"/>
        <v>0</v>
      </c>
      <c r="AB74" s="57">
        <f t="shared" si="172"/>
        <v>0</v>
      </c>
      <c r="AC74" s="55">
        <f t="shared" si="173"/>
        <v>0</v>
      </c>
      <c r="AD74" s="56">
        <f t="shared" si="174"/>
        <v>0</v>
      </c>
      <c r="AE74" s="56">
        <f t="shared" si="175"/>
        <v>0</v>
      </c>
      <c r="AF74" s="57">
        <f t="shared" si="176"/>
        <v>0</v>
      </c>
      <c r="AG74" s="55">
        <f t="shared" si="177"/>
        <v>0</v>
      </c>
      <c r="AH74" s="56">
        <f t="shared" si="178"/>
        <v>-2</v>
      </c>
      <c r="AI74" s="56">
        <f t="shared" si="179"/>
        <v>0</v>
      </c>
      <c r="AJ74" s="57">
        <f t="shared" si="180"/>
        <v>0</v>
      </c>
      <c r="AK74" s="55">
        <f t="shared" si="181"/>
        <v>0</v>
      </c>
      <c r="AL74" s="56">
        <f t="shared" si="182"/>
        <v>0</v>
      </c>
      <c r="AM74" s="56">
        <f t="shared" si="183"/>
        <v>0</v>
      </c>
      <c r="AN74" s="57">
        <f t="shared" si="184"/>
        <v>0</v>
      </c>
      <c r="AO74" s="55">
        <f t="shared" si="185"/>
        <v>0</v>
      </c>
      <c r="AP74" s="56">
        <f t="shared" si="186"/>
        <v>0</v>
      </c>
      <c r="AQ74" s="56">
        <f t="shared" si="187"/>
        <v>0</v>
      </c>
      <c r="AR74" s="57">
        <f t="shared" si="188"/>
        <v>0</v>
      </c>
      <c r="AS74" s="55">
        <f t="shared" si="189"/>
        <v>0</v>
      </c>
      <c r="AT74" s="56">
        <f t="shared" si="190"/>
        <v>0</v>
      </c>
      <c r="AU74" s="56">
        <f t="shared" si="191"/>
        <v>0</v>
      </c>
      <c r="AV74" s="57">
        <f t="shared" si="192"/>
        <v>0</v>
      </c>
      <c r="AW74" s="55">
        <f t="shared" si="193"/>
        <v>0</v>
      </c>
      <c r="AX74" s="56">
        <f t="shared" si="194"/>
        <v>0</v>
      </c>
      <c r="AY74" s="56">
        <f t="shared" si="195"/>
        <v>0</v>
      </c>
      <c r="AZ74" s="57">
        <f t="shared" si="196"/>
        <v>0</v>
      </c>
      <c r="BA74" s="55">
        <f t="shared" si="197"/>
        <v>0</v>
      </c>
      <c r="BB74" s="56">
        <f t="shared" si="198"/>
        <v>0</v>
      </c>
      <c r="BC74" s="56">
        <f t="shared" si="199"/>
        <v>0</v>
      </c>
      <c r="BD74" s="57">
        <f t="shared" si="200"/>
        <v>-1</v>
      </c>
      <c r="BE74" s="55">
        <f t="shared" si="201"/>
        <v>0</v>
      </c>
      <c r="BF74" s="56">
        <f t="shared" si="202"/>
        <v>0</v>
      </c>
      <c r="BG74" s="56">
        <f t="shared" si="203"/>
        <v>0</v>
      </c>
      <c r="BH74" s="57">
        <f t="shared" si="204"/>
        <v>0</v>
      </c>
      <c r="BI74" s="55">
        <f t="shared" si="205"/>
        <v>0</v>
      </c>
      <c r="BJ74" s="56">
        <f t="shared" si="206"/>
        <v>0</v>
      </c>
      <c r="BK74" s="56">
        <f t="shared" si="207"/>
        <v>0</v>
      </c>
      <c r="BL74" s="57">
        <f t="shared" si="208"/>
        <v>0</v>
      </c>
      <c r="BM74" s="55">
        <f t="shared" si="209"/>
        <v>0</v>
      </c>
      <c r="BN74" s="56">
        <f t="shared" si="210"/>
        <v>0</v>
      </c>
      <c r="BO74" s="56">
        <f t="shared" si="211"/>
        <v>0</v>
      </c>
      <c r="BP74" s="57">
        <f t="shared" si="212"/>
        <v>0</v>
      </c>
      <c r="BQ74" s="55">
        <f t="shared" si="213"/>
        <v>0</v>
      </c>
      <c r="BR74" s="56">
        <f t="shared" si="214"/>
        <v>0</v>
      </c>
      <c r="BS74" s="56">
        <f t="shared" si="215"/>
        <v>0</v>
      </c>
      <c r="BT74" s="57">
        <f t="shared" si="216"/>
        <v>0</v>
      </c>
      <c r="BU74" s="55">
        <f t="shared" si="217"/>
        <v>0</v>
      </c>
      <c r="BV74" s="56">
        <f t="shared" si="218"/>
        <v>0</v>
      </c>
      <c r="BW74" s="56">
        <f t="shared" si="219"/>
        <v>0</v>
      </c>
      <c r="BX74" s="57">
        <f t="shared" si="220"/>
        <v>0</v>
      </c>
      <c r="BY74" s="55">
        <f t="shared" si="221"/>
        <v>0</v>
      </c>
      <c r="BZ74" s="56">
        <f t="shared" si="222"/>
        <v>0</v>
      </c>
      <c r="CA74" s="56">
        <f t="shared" si="223"/>
        <v>0</v>
      </c>
      <c r="CB74" s="57">
        <f t="shared" si="224"/>
        <v>0</v>
      </c>
      <c r="CC74" s="55">
        <f t="shared" si="225"/>
        <v>0</v>
      </c>
      <c r="CD74" s="56">
        <f t="shared" si="226"/>
        <v>0</v>
      </c>
      <c r="CE74" s="56">
        <f t="shared" si="227"/>
        <v>0</v>
      </c>
      <c r="CF74" s="57">
        <f t="shared" si="228"/>
        <v>0</v>
      </c>
      <c r="CG74" s="55">
        <f t="shared" si="229"/>
        <v>0</v>
      </c>
      <c r="CH74" s="56">
        <f t="shared" si="230"/>
        <v>0</v>
      </c>
      <c r="CI74" s="56">
        <f t="shared" si="231"/>
        <v>0</v>
      </c>
      <c r="CJ74" s="57">
        <f t="shared" si="232"/>
        <v>0</v>
      </c>
      <c r="CK74" s="55">
        <f t="shared" si="233"/>
        <v>0</v>
      </c>
      <c r="CL74" s="56">
        <f t="shared" si="234"/>
        <v>0</v>
      </c>
      <c r="CM74" s="56">
        <f t="shared" si="235"/>
        <v>0</v>
      </c>
      <c r="CN74" s="57">
        <f t="shared" si="236"/>
        <v>0</v>
      </c>
      <c r="CO74" s="55">
        <f t="shared" si="237"/>
        <v>0</v>
      </c>
      <c r="CP74" s="56">
        <f t="shared" si="238"/>
        <v>0</v>
      </c>
      <c r="CQ74" s="56">
        <f t="shared" si="239"/>
        <v>0</v>
      </c>
      <c r="CR74" s="57">
        <f t="shared" si="240"/>
        <v>0</v>
      </c>
      <c r="CS74" s="55">
        <f t="shared" si="241"/>
        <v>0</v>
      </c>
      <c r="CT74" s="56">
        <f t="shared" si="242"/>
        <v>0</v>
      </c>
      <c r="CU74" s="56">
        <f t="shared" si="243"/>
        <v>0</v>
      </c>
      <c r="CV74" s="57">
        <f t="shared" si="244"/>
        <v>0</v>
      </c>
    </row>
    <row r="75" spans="2:100" ht="16.5" customHeight="1">
      <c r="B75"/>
      <c r="C75"/>
      <c r="D75"/>
      <c r="E75"/>
      <c r="F75"/>
      <c r="G75"/>
      <c r="H75"/>
      <c r="I75"/>
      <c r="J75"/>
      <c r="K75"/>
      <c r="L75"/>
      <c r="M75"/>
      <c r="N75"/>
      <c r="O75"/>
      <c r="P75"/>
      <c r="Q75"/>
      <c r="R75"/>
      <c r="S75"/>
      <c r="T75" s="165"/>
      <c r="U75" s="55">
        <f t="shared" si="165"/>
        <v>-2</v>
      </c>
      <c r="V75" s="56">
        <f t="shared" si="166"/>
        <v>0</v>
      </c>
      <c r="W75" s="56">
        <f t="shared" si="167"/>
        <v>0</v>
      </c>
      <c r="X75" s="57">
        <f t="shared" si="168"/>
        <v>0</v>
      </c>
      <c r="Y75" s="55">
        <f t="shared" si="169"/>
        <v>0</v>
      </c>
      <c r="Z75" s="56">
        <f t="shared" si="170"/>
        <v>0</v>
      </c>
      <c r="AA75" s="56">
        <f t="shared" si="171"/>
        <v>0</v>
      </c>
      <c r="AB75" s="57">
        <f t="shared" si="172"/>
        <v>0</v>
      </c>
      <c r="AC75" s="55">
        <f t="shared" si="173"/>
        <v>0</v>
      </c>
      <c r="AD75" s="56">
        <f t="shared" si="174"/>
        <v>0</v>
      </c>
      <c r="AE75" s="56">
        <f t="shared" si="175"/>
        <v>0</v>
      </c>
      <c r="AF75" s="57">
        <f t="shared" si="176"/>
        <v>0</v>
      </c>
      <c r="AG75" s="55">
        <f t="shared" si="177"/>
        <v>0</v>
      </c>
      <c r="AH75" s="56">
        <f t="shared" si="178"/>
        <v>0</v>
      </c>
      <c r="AI75" s="56">
        <f t="shared" si="179"/>
        <v>0</v>
      </c>
      <c r="AJ75" s="57">
        <f t="shared" si="180"/>
        <v>0</v>
      </c>
      <c r="AK75" s="55">
        <f t="shared" si="181"/>
        <v>0</v>
      </c>
      <c r="AL75" s="56">
        <f t="shared" si="182"/>
        <v>0</v>
      </c>
      <c r="AM75" s="56">
        <f t="shared" si="183"/>
        <v>0</v>
      </c>
      <c r="AN75" s="57">
        <f t="shared" si="184"/>
        <v>0</v>
      </c>
      <c r="AO75" s="55">
        <f t="shared" si="185"/>
        <v>0</v>
      </c>
      <c r="AP75" s="56">
        <f t="shared" si="186"/>
        <v>0</v>
      </c>
      <c r="AQ75" s="56">
        <f t="shared" si="187"/>
        <v>-2</v>
      </c>
      <c r="AR75" s="57">
        <f t="shared" si="188"/>
        <v>0</v>
      </c>
      <c r="AS75" s="55">
        <f t="shared" si="189"/>
        <v>0</v>
      </c>
      <c r="AT75" s="56">
        <f t="shared" si="190"/>
        <v>0</v>
      </c>
      <c r="AU75" s="56">
        <f t="shared" si="191"/>
        <v>0</v>
      </c>
      <c r="AV75" s="57">
        <f t="shared" si="192"/>
        <v>0</v>
      </c>
      <c r="AW75" s="55">
        <f t="shared" si="193"/>
        <v>0</v>
      </c>
      <c r="AX75" s="56">
        <f t="shared" si="194"/>
        <v>0</v>
      </c>
      <c r="AY75" s="56">
        <f t="shared" si="195"/>
        <v>0</v>
      </c>
      <c r="AZ75" s="57">
        <f t="shared" si="196"/>
        <v>0</v>
      </c>
      <c r="BA75" s="55">
        <f t="shared" si="197"/>
        <v>0</v>
      </c>
      <c r="BB75" s="56">
        <f t="shared" si="198"/>
        <v>0</v>
      </c>
      <c r="BC75" s="56">
        <f t="shared" si="199"/>
        <v>0</v>
      </c>
      <c r="BD75" s="57">
        <f t="shared" si="200"/>
        <v>0</v>
      </c>
      <c r="BE75" s="55">
        <f t="shared" si="201"/>
        <v>0</v>
      </c>
      <c r="BF75" s="56">
        <f t="shared" si="202"/>
        <v>0</v>
      </c>
      <c r="BG75" s="56">
        <f t="shared" si="203"/>
        <v>0</v>
      </c>
      <c r="BH75" s="57">
        <f t="shared" si="204"/>
        <v>0</v>
      </c>
      <c r="BI75" s="55">
        <f t="shared" si="205"/>
        <v>0</v>
      </c>
      <c r="BJ75" s="56">
        <f t="shared" si="206"/>
        <v>0</v>
      </c>
      <c r="BK75" s="56">
        <f t="shared" si="207"/>
        <v>0</v>
      </c>
      <c r="BL75" s="57">
        <f t="shared" si="208"/>
        <v>0</v>
      </c>
      <c r="BM75" s="55">
        <f t="shared" si="209"/>
        <v>0</v>
      </c>
      <c r="BN75" s="56">
        <f t="shared" si="210"/>
        <v>0</v>
      </c>
      <c r="BO75" s="56">
        <f t="shared" si="211"/>
        <v>0</v>
      </c>
      <c r="BP75" s="57">
        <f t="shared" si="212"/>
        <v>0</v>
      </c>
      <c r="BQ75" s="55">
        <f t="shared" si="213"/>
        <v>0</v>
      </c>
      <c r="BR75" s="56">
        <f t="shared" si="214"/>
        <v>0</v>
      </c>
      <c r="BS75" s="56">
        <f t="shared" si="215"/>
        <v>0</v>
      </c>
      <c r="BT75" s="57">
        <f t="shared" si="216"/>
        <v>0</v>
      </c>
      <c r="BU75" s="55">
        <f t="shared" si="217"/>
        <v>0</v>
      </c>
      <c r="BV75" s="56">
        <f t="shared" si="218"/>
        <v>0</v>
      </c>
      <c r="BW75" s="56">
        <f t="shared" si="219"/>
        <v>0</v>
      </c>
      <c r="BX75" s="57">
        <f t="shared" si="220"/>
        <v>0</v>
      </c>
      <c r="BY75" s="55">
        <f t="shared" si="221"/>
        <v>0</v>
      </c>
      <c r="BZ75" s="56">
        <f t="shared" si="222"/>
        <v>0</v>
      </c>
      <c r="CA75" s="56">
        <f t="shared" si="223"/>
        <v>0</v>
      </c>
      <c r="CB75" s="57">
        <f t="shared" si="224"/>
        <v>0</v>
      </c>
      <c r="CC75" s="55">
        <f t="shared" si="225"/>
        <v>0</v>
      </c>
      <c r="CD75" s="56">
        <f t="shared" si="226"/>
        <v>0</v>
      </c>
      <c r="CE75" s="56">
        <f t="shared" si="227"/>
        <v>0</v>
      </c>
      <c r="CF75" s="57">
        <f t="shared" si="228"/>
        <v>0</v>
      </c>
      <c r="CG75" s="55">
        <f t="shared" si="229"/>
        <v>0</v>
      </c>
      <c r="CH75" s="56">
        <f t="shared" si="230"/>
        <v>0</v>
      </c>
      <c r="CI75" s="56">
        <f t="shared" si="231"/>
        <v>0</v>
      </c>
      <c r="CJ75" s="57">
        <f t="shared" si="232"/>
        <v>0</v>
      </c>
      <c r="CK75" s="55">
        <f t="shared" si="233"/>
        <v>0</v>
      </c>
      <c r="CL75" s="56">
        <f t="shared" si="234"/>
        <v>0</v>
      </c>
      <c r="CM75" s="56">
        <f t="shared" si="235"/>
        <v>0</v>
      </c>
      <c r="CN75" s="57">
        <f t="shared" si="236"/>
        <v>0</v>
      </c>
      <c r="CO75" s="55">
        <f t="shared" si="237"/>
        <v>0</v>
      </c>
      <c r="CP75" s="56">
        <f t="shared" si="238"/>
        <v>0</v>
      </c>
      <c r="CQ75" s="56">
        <f t="shared" si="239"/>
        <v>0</v>
      </c>
      <c r="CR75" s="57">
        <f t="shared" si="240"/>
        <v>0</v>
      </c>
      <c r="CS75" s="55">
        <f t="shared" si="241"/>
        <v>0</v>
      </c>
      <c r="CT75" s="56">
        <f t="shared" si="242"/>
        <v>0</v>
      </c>
      <c r="CU75" s="56">
        <f t="shared" si="243"/>
        <v>0</v>
      </c>
      <c r="CV75" s="57">
        <f t="shared" si="244"/>
        <v>0</v>
      </c>
    </row>
    <row r="76" spans="2:100" ht="16.5" customHeight="1">
      <c r="B76"/>
      <c r="C76"/>
      <c r="D76"/>
      <c r="E76"/>
      <c r="F76"/>
      <c r="G76"/>
      <c r="H76"/>
      <c r="I76"/>
      <c r="J76"/>
      <c r="K76"/>
      <c r="L76"/>
      <c r="M76"/>
      <c r="N76"/>
      <c r="O76"/>
      <c r="P76"/>
      <c r="Q76"/>
      <c r="R76"/>
      <c r="S76"/>
      <c r="T76" s="165"/>
      <c r="U76" s="55">
        <f t="shared" si="165"/>
        <v>0</v>
      </c>
      <c r="V76" s="56">
        <f t="shared" si="166"/>
        <v>0</v>
      </c>
      <c r="W76" s="56">
        <f t="shared" si="167"/>
        <v>0</v>
      </c>
      <c r="X76" s="57">
        <f t="shared" si="168"/>
        <v>0</v>
      </c>
      <c r="Y76" s="55">
        <f t="shared" si="169"/>
        <v>0</v>
      </c>
      <c r="Z76" s="56">
        <f t="shared" si="170"/>
        <v>-1</v>
      </c>
      <c r="AA76" s="56">
        <f t="shared" si="171"/>
        <v>0</v>
      </c>
      <c r="AB76" s="57">
        <f t="shared" si="172"/>
        <v>0</v>
      </c>
      <c r="AC76" s="55">
        <f t="shared" si="173"/>
        <v>-5</v>
      </c>
      <c r="AD76" s="56">
        <f t="shared" si="174"/>
        <v>0</v>
      </c>
      <c r="AE76" s="56">
        <f t="shared" si="175"/>
        <v>0</v>
      </c>
      <c r="AF76" s="57">
        <f t="shared" si="176"/>
        <v>0</v>
      </c>
      <c r="AG76" s="55">
        <f t="shared" si="177"/>
        <v>0</v>
      </c>
      <c r="AH76" s="56">
        <f t="shared" si="178"/>
        <v>0</v>
      </c>
      <c r="AI76" s="56">
        <f t="shared" si="179"/>
        <v>0</v>
      </c>
      <c r="AJ76" s="57">
        <f t="shared" si="180"/>
        <v>0</v>
      </c>
      <c r="AK76" s="55">
        <f t="shared" si="181"/>
        <v>0</v>
      </c>
      <c r="AL76" s="56">
        <f t="shared" si="182"/>
        <v>0</v>
      </c>
      <c r="AM76" s="56">
        <f t="shared" si="183"/>
        <v>0</v>
      </c>
      <c r="AN76" s="57">
        <f t="shared" si="184"/>
        <v>0</v>
      </c>
      <c r="AO76" s="55">
        <f t="shared" si="185"/>
        <v>0</v>
      </c>
      <c r="AP76" s="56">
        <f t="shared" si="186"/>
        <v>0</v>
      </c>
      <c r="AQ76" s="56">
        <f t="shared" si="187"/>
        <v>0</v>
      </c>
      <c r="AR76" s="57">
        <f t="shared" si="188"/>
        <v>0</v>
      </c>
      <c r="AS76" s="55">
        <f t="shared" si="189"/>
        <v>0</v>
      </c>
      <c r="AT76" s="56">
        <f t="shared" si="190"/>
        <v>0</v>
      </c>
      <c r="AU76" s="56">
        <f t="shared" si="191"/>
        <v>0</v>
      </c>
      <c r="AV76" s="57">
        <f t="shared" si="192"/>
        <v>0</v>
      </c>
      <c r="AW76" s="55">
        <f t="shared" si="193"/>
        <v>0</v>
      </c>
      <c r="AX76" s="56">
        <f t="shared" si="194"/>
        <v>0</v>
      </c>
      <c r="AY76" s="56">
        <f t="shared" si="195"/>
        <v>-6</v>
      </c>
      <c r="AZ76" s="57">
        <f t="shared" si="196"/>
        <v>0</v>
      </c>
      <c r="BA76" s="55">
        <f t="shared" si="197"/>
        <v>0</v>
      </c>
      <c r="BB76" s="56">
        <f t="shared" si="198"/>
        <v>0</v>
      </c>
      <c r="BC76" s="56">
        <f t="shared" si="199"/>
        <v>0</v>
      </c>
      <c r="BD76" s="57">
        <f t="shared" si="200"/>
        <v>0</v>
      </c>
      <c r="BE76" s="55">
        <f t="shared" si="201"/>
        <v>0</v>
      </c>
      <c r="BF76" s="56">
        <f t="shared" si="202"/>
        <v>0</v>
      </c>
      <c r="BG76" s="56">
        <f t="shared" si="203"/>
        <v>0</v>
      </c>
      <c r="BH76" s="57">
        <f t="shared" si="204"/>
        <v>0</v>
      </c>
      <c r="BI76" s="55">
        <f t="shared" si="205"/>
        <v>0</v>
      </c>
      <c r="BJ76" s="56">
        <f t="shared" si="206"/>
        <v>0</v>
      </c>
      <c r="BK76" s="56">
        <f t="shared" si="207"/>
        <v>0</v>
      </c>
      <c r="BL76" s="57">
        <f t="shared" si="208"/>
        <v>0</v>
      </c>
      <c r="BM76" s="55">
        <f t="shared" si="209"/>
        <v>0</v>
      </c>
      <c r="BN76" s="56">
        <f t="shared" si="210"/>
        <v>0</v>
      </c>
      <c r="BO76" s="56">
        <f t="shared" si="211"/>
        <v>0</v>
      </c>
      <c r="BP76" s="57">
        <f t="shared" si="212"/>
        <v>0</v>
      </c>
      <c r="BQ76" s="55">
        <f t="shared" si="213"/>
        <v>0</v>
      </c>
      <c r="BR76" s="56">
        <f t="shared" si="214"/>
        <v>0</v>
      </c>
      <c r="BS76" s="56">
        <f t="shared" si="215"/>
        <v>0</v>
      </c>
      <c r="BT76" s="57">
        <f t="shared" si="216"/>
        <v>0</v>
      </c>
      <c r="BU76" s="55">
        <f t="shared" si="217"/>
        <v>0</v>
      </c>
      <c r="BV76" s="56">
        <f t="shared" si="218"/>
        <v>0</v>
      </c>
      <c r="BW76" s="56">
        <f t="shared" si="219"/>
        <v>0</v>
      </c>
      <c r="BX76" s="57">
        <f t="shared" si="220"/>
        <v>0</v>
      </c>
      <c r="BY76" s="55">
        <f t="shared" si="221"/>
        <v>0</v>
      </c>
      <c r="BZ76" s="56">
        <f t="shared" si="222"/>
        <v>0</v>
      </c>
      <c r="CA76" s="56">
        <f t="shared" si="223"/>
        <v>0</v>
      </c>
      <c r="CB76" s="57">
        <f t="shared" si="224"/>
        <v>0</v>
      </c>
      <c r="CC76" s="55">
        <f t="shared" si="225"/>
        <v>0</v>
      </c>
      <c r="CD76" s="56">
        <f t="shared" si="226"/>
        <v>0</v>
      </c>
      <c r="CE76" s="56">
        <f t="shared" si="227"/>
        <v>0</v>
      </c>
      <c r="CF76" s="57">
        <f t="shared" si="228"/>
        <v>0</v>
      </c>
      <c r="CG76" s="55">
        <f t="shared" si="229"/>
        <v>0</v>
      </c>
      <c r="CH76" s="56">
        <f t="shared" si="230"/>
        <v>0</v>
      </c>
      <c r="CI76" s="56">
        <f t="shared" si="231"/>
        <v>0</v>
      </c>
      <c r="CJ76" s="57">
        <f t="shared" si="232"/>
        <v>0</v>
      </c>
      <c r="CK76" s="55">
        <f t="shared" si="233"/>
        <v>0</v>
      </c>
      <c r="CL76" s="56">
        <f t="shared" si="234"/>
        <v>0</v>
      </c>
      <c r="CM76" s="56">
        <f t="shared" si="235"/>
        <v>0</v>
      </c>
      <c r="CN76" s="57">
        <f t="shared" si="236"/>
        <v>0</v>
      </c>
      <c r="CO76" s="55">
        <f t="shared" si="237"/>
        <v>0</v>
      </c>
      <c r="CP76" s="56">
        <f t="shared" si="238"/>
        <v>0</v>
      </c>
      <c r="CQ76" s="56">
        <f t="shared" si="239"/>
        <v>0</v>
      </c>
      <c r="CR76" s="57">
        <f t="shared" si="240"/>
        <v>0</v>
      </c>
      <c r="CS76" s="55">
        <f t="shared" si="241"/>
        <v>0</v>
      </c>
      <c r="CT76" s="56">
        <f t="shared" si="242"/>
        <v>0</v>
      </c>
      <c r="CU76" s="56">
        <f t="shared" si="243"/>
        <v>0</v>
      </c>
      <c r="CV76" s="57">
        <f t="shared" si="244"/>
        <v>0</v>
      </c>
    </row>
    <row r="77" spans="2:100" ht="16.5" customHeight="1">
      <c r="B77"/>
      <c r="C77"/>
      <c r="D77"/>
      <c r="E77"/>
      <c r="F77"/>
      <c r="G77"/>
      <c r="H77"/>
      <c r="I77"/>
      <c r="J77"/>
      <c r="K77"/>
      <c r="L77"/>
      <c r="M77"/>
      <c r="N77"/>
      <c r="O77"/>
      <c r="P77"/>
      <c r="Q77"/>
      <c r="R77"/>
      <c r="S77"/>
      <c r="T77" s="165"/>
      <c r="U77" s="55">
        <f t="shared" si="165"/>
        <v>0</v>
      </c>
      <c r="V77" s="56">
        <f t="shared" si="166"/>
        <v>0</v>
      </c>
      <c r="W77" s="56">
        <f t="shared" si="167"/>
        <v>0</v>
      </c>
      <c r="X77" s="57">
        <f t="shared" si="168"/>
        <v>0</v>
      </c>
      <c r="Y77" s="55">
        <f t="shared" si="169"/>
        <v>0</v>
      </c>
      <c r="Z77" s="56">
        <f t="shared" si="170"/>
        <v>0</v>
      </c>
      <c r="AA77" s="56">
        <f t="shared" si="171"/>
        <v>0</v>
      </c>
      <c r="AB77" s="57">
        <f t="shared" si="172"/>
        <v>0</v>
      </c>
      <c r="AC77" s="55">
        <f t="shared" si="173"/>
        <v>0</v>
      </c>
      <c r="AD77" s="56">
        <f t="shared" si="174"/>
        <v>0</v>
      </c>
      <c r="AE77" s="56">
        <f t="shared" si="175"/>
        <v>0</v>
      </c>
      <c r="AF77" s="57">
        <f t="shared" si="176"/>
        <v>0</v>
      </c>
      <c r="AG77" s="55">
        <f t="shared" si="177"/>
        <v>0</v>
      </c>
      <c r="AH77" s="56">
        <f t="shared" si="178"/>
        <v>0</v>
      </c>
      <c r="AI77" s="56">
        <f t="shared" si="179"/>
        <v>0</v>
      </c>
      <c r="AJ77" s="57">
        <f t="shared" si="180"/>
        <v>0</v>
      </c>
      <c r="AK77" s="55">
        <f t="shared" si="181"/>
        <v>0</v>
      </c>
      <c r="AL77" s="56">
        <f t="shared" si="182"/>
        <v>-3</v>
      </c>
      <c r="AM77" s="56">
        <f t="shared" si="183"/>
        <v>0</v>
      </c>
      <c r="AN77" s="57">
        <f t="shared" si="184"/>
        <v>0</v>
      </c>
      <c r="AO77" s="55">
        <f t="shared" si="185"/>
        <v>0</v>
      </c>
      <c r="AP77" s="56">
        <f t="shared" si="186"/>
        <v>0</v>
      </c>
      <c r="AQ77" s="56">
        <f t="shared" si="187"/>
        <v>0</v>
      </c>
      <c r="AR77" s="57">
        <f t="shared" si="188"/>
        <v>0</v>
      </c>
      <c r="AS77" s="55">
        <f t="shared" si="189"/>
        <v>0</v>
      </c>
      <c r="AT77" s="56">
        <f t="shared" si="190"/>
        <v>0</v>
      </c>
      <c r="AU77" s="56">
        <f t="shared" si="191"/>
        <v>0</v>
      </c>
      <c r="AV77" s="57">
        <f t="shared" si="192"/>
        <v>0</v>
      </c>
      <c r="AW77" s="55">
        <f t="shared" si="193"/>
        <v>0</v>
      </c>
      <c r="AX77" s="56">
        <f t="shared" si="194"/>
        <v>0</v>
      </c>
      <c r="AY77" s="56">
        <f t="shared" si="195"/>
        <v>0</v>
      </c>
      <c r="AZ77" s="57">
        <f t="shared" si="196"/>
        <v>0</v>
      </c>
      <c r="BA77" s="55">
        <f t="shared" si="197"/>
        <v>0</v>
      </c>
      <c r="BB77" s="56">
        <f t="shared" si="198"/>
        <v>0</v>
      </c>
      <c r="BC77" s="56">
        <f t="shared" si="199"/>
        <v>0</v>
      </c>
      <c r="BD77" s="57">
        <f t="shared" si="200"/>
        <v>0</v>
      </c>
      <c r="BE77" s="55">
        <f t="shared" si="201"/>
        <v>0</v>
      </c>
      <c r="BF77" s="56">
        <f t="shared" si="202"/>
        <v>0</v>
      </c>
      <c r="BG77" s="56">
        <f t="shared" si="203"/>
        <v>0</v>
      </c>
      <c r="BH77" s="57">
        <f t="shared" si="204"/>
        <v>-1</v>
      </c>
      <c r="BI77" s="55">
        <f t="shared" si="205"/>
        <v>0</v>
      </c>
      <c r="BJ77" s="56">
        <f t="shared" si="206"/>
        <v>0</v>
      </c>
      <c r="BK77" s="56">
        <f t="shared" si="207"/>
        <v>0</v>
      </c>
      <c r="BL77" s="57">
        <f t="shared" si="208"/>
        <v>0</v>
      </c>
      <c r="BM77" s="55">
        <f t="shared" si="209"/>
        <v>0</v>
      </c>
      <c r="BN77" s="56">
        <f t="shared" si="210"/>
        <v>0</v>
      </c>
      <c r="BO77" s="56">
        <f t="shared" si="211"/>
        <v>0</v>
      </c>
      <c r="BP77" s="57">
        <f t="shared" si="212"/>
        <v>0</v>
      </c>
      <c r="BQ77" s="55">
        <f t="shared" si="213"/>
        <v>0</v>
      </c>
      <c r="BR77" s="56">
        <f t="shared" si="214"/>
        <v>0</v>
      </c>
      <c r="BS77" s="56">
        <f t="shared" si="215"/>
        <v>0</v>
      </c>
      <c r="BT77" s="57">
        <f t="shared" si="216"/>
        <v>0</v>
      </c>
      <c r="BU77" s="55">
        <f t="shared" si="217"/>
        <v>0</v>
      </c>
      <c r="BV77" s="56">
        <f t="shared" si="218"/>
        <v>0</v>
      </c>
      <c r="BW77" s="56">
        <f t="shared" si="219"/>
        <v>0</v>
      </c>
      <c r="BX77" s="57">
        <f t="shared" si="220"/>
        <v>0</v>
      </c>
      <c r="BY77" s="55">
        <f t="shared" si="221"/>
        <v>0</v>
      </c>
      <c r="BZ77" s="56">
        <f t="shared" si="222"/>
        <v>0</v>
      </c>
      <c r="CA77" s="56">
        <f t="shared" si="223"/>
        <v>0</v>
      </c>
      <c r="CB77" s="57">
        <f t="shared" si="224"/>
        <v>0</v>
      </c>
      <c r="CC77" s="55">
        <f t="shared" si="225"/>
        <v>0</v>
      </c>
      <c r="CD77" s="56">
        <f t="shared" si="226"/>
        <v>0</v>
      </c>
      <c r="CE77" s="56">
        <f t="shared" si="227"/>
        <v>0</v>
      </c>
      <c r="CF77" s="57">
        <f t="shared" si="228"/>
        <v>0</v>
      </c>
      <c r="CG77" s="55">
        <f t="shared" si="229"/>
        <v>0</v>
      </c>
      <c r="CH77" s="56">
        <f t="shared" si="230"/>
        <v>0</v>
      </c>
      <c r="CI77" s="56">
        <f t="shared" si="231"/>
        <v>0</v>
      </c>
      <c r="CJ77" s="57">
        <f t="shared" si="232"/>
        <v>0</v>
      </c>
      <c r="CK77" s="55">
        <f t="shared" si="233"/>
        <v>0</v>
      </c>
      <c r="CL77" s="56">
        <f t="shared" si="234"/>
        <v>0</v>
      </c>
      <c r="CM77" s="56">
        <f t="shared" si="235"/>
        <v>0</v>
      </c>
      <c r="CN77" s="57">
        <f t="shared" si="236"/>
        <v>0</v>
      </c>
      <c r="CO77" s="55">
        <f t="shared" si="237"/>
        <v>0</v>
      </c>
      <c r="CP77" s="56">
        <f t="shared" si="238"/>
        <v>0</v>
      </c>
      <c r="CQ77" s="56">
        <f t="shared" si="239"/>
        <v>0</v>
      </c>
      <c r="CR77" s="57">
        <f t="shared" si="240"/>
        <v>0</v>
      </c>
      <c r="CS77" s="55">
        <f t="shared" si="241"/>
        <v>0</v>
      </c>
      <c r="CT77" s="56">
        <f t="shared" si="242"/>
        <v>0</v>
      </c>
      <c r="CU77" s="56">
        <f t="shared" si="243"/>
        <v>0</v>
      </c>
      <c r="CV77" s="57">
        <f t="shared" si="244"/>
        <v>0</v>
      </c>
    </row>
    <row r="78" spans="2:100" ht="16.5" customHeight="1">
      <c r="B78"/>
      <c r="C78"/>
      <c r="D78"/>
      <c r="E78"/>
      <c r="F78"/>
      <c r="G78"/>
      <c r="H78"/>
      <c r="I78"/>
      <c r="J78"/>
      <c r="K78"/>
      <c r="L78"/>
      <c r="M78"/>
      <c r="N78"/>
      <c r="O78"/>
      <c r="P78"/>
      <c r="Q78"/>
      <c r="R78"/>
      <c r="S78"/>
      <c r="T78" s="165"/>
      <c r="U78" s="55">
        <f t="shared" si="165"/>
        <v>0</v>
      </c>
      <c r="V78" s="56">
        <f t="shared" si="166"/>
        <v>0</v>
      </c>
      <c r="W78" s="56">
        <f t="shared" si="167"/>
        <v>0</v>
      </c>
      <c r="X78" s="57">
        <f t="shared" si="168"/>
        <v>0</v>
      </c>
      <c r="Y78" s="55">
        <f t="shared" si="169"/>
        <v>0</v>
      </c>
      <c r="Z78" s="56">
        <f t="shared" si="170"/>
        <v>0</v>
      </c>
      <c r="AA78" s="56">
        <f t="shared" si="171"/>
        <v>0</v>
      </c>
      <c r="AB78" s="57">
        <f t="shared" si="172"/>
        <v>0</v>
      </c>
      <c r="AC78" s="55">
        <f t="shared" si="173"/>
        <v>0</v>
      </c>
      <c r="AD78" s="56">
        <f t="shared" si="174"/>
        <v>0</v>
      </c>
      <c r="AE78" s="56">
        <f t="shared" si="175"/>
        <v>0</v>
      </c>
      <c r="AF78" s="57">
        <f t="shared" si="176"/>
        <v>0</v>
      </c>
      <c r="AG78" s="55">
        <f t="shared" si="177"/>
        <v>0</v>
      </c>
      <c r="AH78" s="56">
        <f t="shared" si="178"/>
        <v>0</v>
      </c>
      <c r="AI78" s="56">
        <f t="shared" si="179"/>
        <v>0</v>
      </c>
      <c r="AJ78" s="57">
        <f t="shared" si="180"/>
        <v>0</v>
      </c>
      <c r="AK78" s="55">
        <f t="shared" si="181"/>
        <v>0</v>
      </c>
      <c r="AL78" s="56">
        <f t="shared" si="182"/>
        <v>0</v>
      </c>
      <c r="AM78" s="56">
        <f t="shared" si="183"/>
        <v>0</v>
      </c>
      <c r="AN78" s="57">
        <f t="shared" si="184"/>
        <v>0</v>
      </c>
      <c r="AO78" s="55">
        <f t="shared" si="185"/>
        <v>0</v>
      </c>
      <c r="AP78" s="56">
        <f t="shared" si="186"/>
        <v>0</v>
      </c>
      <c r="AQ78" s="56">
        <f t="shared" si="187"/>
        <v>0</v>
      </c>
      <c r="AR78" s="57">
        <f t="shared" si="188"/>
        <v>0</v>
      </c>
      <c r="AS78" s="55">
        <f t="shared" si="189"/>
        <v>0</v>
      </c>
      <c r="AT78" s="56">
        <f t="shared" si="190"/>
        <v>0</v>
      </c>
      <c r="AU78" s="56">
        <f t="shared" si="191"/>
        <v>0</v>
      </c>
      <c r="AV78" s="57">
        <f t="shared" si="192"/>
        <v>0</v>
      </c>
      <c r="AW78" s="55">
        <f t="shared" si="193"/>
        <v>0</v>
      </c>
      <c r="AX78" s="56">
        <f t="shared" si="194"/>
        <v>0</v>
      </c>
      <c r="AY78" s="56">
        <f t="shared" si="195"/>
        <v>0</v>
      </c>
      <c r="AZ78" s="57">
        <f t="shared" si="196"/>
        <v>0</v>
      </c>
      <c r="BA78" s="55">
        <f t="shared" si="197"/>
        <v>0</v>
      </c>
      <c r="BB78" s="56">
        <f t="shared" si="198"/>
        <v>0</v>
      </c>
      <c r="BC78" s="56">
        <f t="shared" si="199"/>
        <v>0</v>
      </c>
      <c r="BD78" s="57">
        <f t="shared" si="200"/>
        <v>0</v>
      </c>
      <c r="BE78" s="55">
        <f t="shared" si="201"/>
        <v>0</v>
      </c>
      <c r="BF78" s="56">
        <f t="shared" si="202"/>
        <v>0</v>
      </c>
      <c r="BG78" s="56">
        <f t="shared" si="203"/>
        <v>0</v>
      </c>
      <c r="BH78" s="57">
        <f t="shared" si="204"/>
        <v>0</v>
      </c>
      <c r="BI78" s="55">
        <f t="shared" si="205"/>
        <v>-1</v>
      </c>
      <c r="BJ78" s="56">
        <f t="shared" si="206"/>
        <v>0</v>
      </c>
      <c r="BK78" s="56">
        <f t="shared" si="207"/>
        <v>0</v>
      </c>
      <c r="BL78" s="57">
        <f t="shared" si="208"/>
        <v>0</v>
      </c>
      <c r="BM78" s="55">
        <f t="shared" si="209"/>
        <v>0</v>
      </c>
      <c r="BN78" s="56">
        <f t="shared" si="210"/>
        <v>-10</v>
      </c>
      <c r="BO78" s="56">
        <f t="shared" si="211"/>
        <v>0</v>
      </c>
      <c r="BP78" s="57">
        <f t="shared" si="212"/>
        <v>0</v>
      </c>
      <c r="BQ78" s="55">
        <f t="shared" si="213"/>
        <v>0</v>
      </c>
      <c r="BR78" s="56">
        <f t="shared" si="214"/>
        <v>0</v>
      </c>
      <c r="BS78" s="56">
        <f t="shared" si="215"/>
        <v>0</v>
      </c>
      <c r="BT78" s="57">
        <f t="shared" si="216"/>
        <v>0</v>
      </c>
      <c r="BU78" s="55">
        <f t="shared" si="217"/>
        <v>0</v>
      </c>
      <c r="BV78" s="56">
        <f t="shared" si="218"/>
        <v>0</v>
      </c>
      <c r="BW78" s="56">
        <f t="shared" si="219"/>
        <v>0</v>
      </c>
      <c r="BX78" s="57">
        <f t="shared" si="220"/>
        <v>0</v>
      </c>
      <c r="BY78" s="55">
        <f t="shared" si="221"/>
        <v>0</v>
      </c>
      <c r="BZ78" s="56">
        <f t="shared" si="222"/>
        <v>0</v>
      </c>
      <c r="CA78" s="56">
        <f t="shared" si="223"/>
        <v>0</v>
      </c>
      <c r="CB78" s="57">
        <f t="shared" si="224"/>
        <v>0</v>
      </c>
      <c r="CC78" s="55">
        <f t="shared" si="225"/>
        <v>0</v>
      </c>
      <c r="CD78" s="56">
        <f t="shared" si="226"/>
        <v>0</v>
      </c>
      <c r="CE78" s="56">
        <f t="shared" si="227"/>
        <v>-2</v>
      </c>
      <c r="CF78" s="57">
        <f t="shared" si="228"/>
        <v>0</v>
      </c>
      <c r="CG78" s="55">
        <f t="shared" si="229"/>
        <v>0</v>
      </c>
      <c r="CH78" s="56">
        <f t="shared" si="230"/>
        <v>0</v>
      </c>
      <c r="CI78" s="56">
        <f t="shared" si="231"/>
        <v>0</v>
      </c>
      <c r="CJ78" s="57">
        <f t="shared" si="232"/>
        <v>-6</v>
      </c>
      <c r="CK78" s="55">
        <f t="shared" si="233"/>
        <v>0</v>
      </c>
      <c r="CL78" s="56">
        <f t="shared" si="234"/>
        <v>0</v>
      </c>
      <c r="CM78" s="56">
        <f t="shared" si="235"/>
        <v>0</v>
      </c>
      <c r="CN78" s="57">
        <f t="shared" si="236"/>
        <v>0</v>
      </c>
      <c r="CO78" s="55">
        <f t="shared" si="237"/>
        <v>0</v>
      </c>
      <c r="CP78" s="56">
        <f t="shared" si="238"/>
        <v>0</v>
      </c>
      <c r="CQ78" s="56">
        <f t="shared" si="239"/>
        <v>0</v>
      </c>
      <c r="CR78" s="57">
        <f t="shared" si="240"/>
        <v>0</v>
      </c>
      <c r="CS78" s="55">
        <f t="shared" si="241"/>
        <v>0</v>
      </c>
      <c r="CT78" s="56">
        <f t="shared" si="242"/>
        <v>0</v>
      </c>
      <c r="CU78" s="56">
        <f t="shared" si="243"/>
        <v>0</v>
      </c>
      <c r="CV78" s="57">
        <f t="shared" si="244"/>
        <v>0</v>
      </c>
    </row>
    <row r="79" spans="2:100" ht="16.5" customHeight="1">
      <c r="B79"/>
      <c r="C79"/>
      <c r="D79"/>
      <c r="E79"/>
      <c r="F79"/>
      <c r="G79"/>
      <c r="H79"/>
      <c r="I79"/>
      <c r="J79"/>
      <c r="K79"/>
      <c r="L79"/>
      <c r="M79"/>
      <c r="N79"/>
      <c r="O79"/>
      <c r="P79"/>
      <c r="Q79"/>
      <c r="R79"/>
      <c r="S79"/>
      <c r="T79" s="165"/>
      <c r="U79" s="55">
        <f t="shared" si="165"/>
        <v>0</v>
      </c>
      <c r="V79" s="56">
        <f t="shared" si="166"/>
        <v>0</v>
      </c>
      <c r="W79" s="56">
        <f t="shared" si="167"/>
        <v>0</v>
      </c>
      <c r="X79" s="57">
        <f t="shared" si="168"/>
        <v>0</v>
      </c>
      <c r="Y79" s="55">
        <f t="shared" si="169"/>
        <v>0</v>
      </c>
      <c r="Z79" s="56">
        <f t="shared" si="170"/>
        <v>0</v>
      </c>
      <c r="AA79" s="56">
        <f t="shared" si="171"/>
        <v>0</v>
      </c>
      <c r="AB79" s="57">
        <f t="shared" si="172"/>
        <v>0</v>
      </c>
      <c r="AC79" s="55">
        <f t="shared" si="173"/>
        <v>0</v>
      </c>
      <c r="AD79" s="56">
        <f t="shared" si="174"/>
        <v>0</v>
      </c>
      <c r="AE79" s="56">
        <f t="shared" si="175"/>
        <v>0</v>
      </c>
      <c r="AF79" s="57">
        <f t="shared" si="176"/>
        <v>0</v>
      </c>
      <c r="AG79" s="55">
        <f t="shared" si="177"/>
        <v>0</v>
      </c>
      <c r="AH79" s="56">
        <f t="shared" si="178"/>
        <v>0</v>
      </c>
      <c r="AI79" s="56">
        <f t="shared" si="179"/>
        <v>0</v>
      </c>
      <c r="AJ79" s="57">
        <f t="shared" si="180"/>
        <v>0</v>
      </c>
      <c r="AK79" s="55">
        <f t="shared" si="181"/>
        <v>0</v>
      </c>
      <c r="AL79" s="56">
        <f t="shared" si="182"/>
        <v>0</v>
      </c>
      <c r="AM79" s="56">
        <f t="shared" si="183"/>
        <v>0</v>
      </c>
      <c r="AN79" s="57">
        <f t="shared" si="184"/>
        <v>0</v>
      </c>
      <c r="AO79" s="55">
        <f t="shared" si="185"/>
        <v>0</v>
      </c>
      <c r="AP79" s="56">
        <f t="shared" si="186"/>
        <v>0</v>
      </c>
      <c r="AQ79" s="56">
        <f t="shared" si="187"/>
        <v>0</v>
      </c>
      <c r="AR79" s="57">
        <f t="shared" si="188"/>
        <v>0</v>
      </c>
      <c r="AS79" s="55">
        <f t="shared" si="189"/>
        <v>0</v>
      </c>
      <c r="AT79" s="56">
        <f t="shared" si="190"/>
        <v>0</v>
      </c>
      <c r="AU79" s="56">
        <f t="shared" si="191"/>
        <v>0</v>
      </c>
      <c r="AV79" s="57">
        <f t="shared" si="192"/>
        <v>0</v>
      </c>
      <c r="AW79" s="55">
        <f t="shared" si="193"/>
        <v>0</v>
      </c>
      <c r="AX79" s="56">
        <f t="shared" si="194"/>
        <v>0</v>
      </c>
      <c r="AY79" s="56">
        <f t="shared" si="195"/>
        <v>0</v>
      </c>
      <c r="AZ79" s="57">
        <f t="shared" si="196"/>
        <v>0</v>
      </c>
      <c r="BA79" s="55">
        <f t="shared" si="197"/>
        <v>0</v>
      </c>
      <c r="BB79" s="56">
        <f t="shared" si="198"/>
        <v>0</v>
      </c>
      <c r="BC79" s="56">
        <f t="shared" si="199"/>
        <v>0</v>
      </c>
      <c r="BD79" s="57">
        <f t="shared" si="200"/>
        <v>0</v>
      </c>
      <c r="BE79" s="55">
        <f t="shared" si="201"/>
        <v>0</v>
      </c>
      <c r="BF79" s="56">
        <f t="shared" si="202"/>
        <v>0</v>
      </c>
      <c r="BG79" s="56">
        <f t="shared" si="203"/>
        <v>0</v>
      </c>
      <c r="BH79" s="57">
        <f t="shared" si="204"/>
        <v>0</v>
      </c>
      <c r="BI79" s="55">
        <f t="shared" si="205"/>
        <v>0</v>
      </c>
      <c r="BJ79" s="56">
        <f t="shared" si="206"/>
        <v>0</v>
      </c>
      <c r="BK79" s="56">
        <f t="shared" si="207"/>
        <v>0</v>
      </c>
      <c r="BL79" s="57">
        <f t="shared" si="208"/>
        <v>0</v>
      </c>
      <c r="BM79" s="55">
        <f t="shared" si="209"/>
        <v>0</v>
      </c>
      <c r="BN79" s="56">
        <f t="shared" si="210"/>
        <v>0</v>
      </c>
      <c r="BO79" s="56">
        <f t="shared" si="211"/>
        <v>0</v>
      </c>
      <c r="BP79" s="57">
        <f t="shared" si="212"/>
        <v>0</v>
      </c>
      <c r="BQ79" s="55">
        <f t="shared" si="213"/>
        <v>0</v>
      </c>
      <c r="BR79" s="56">
        <f t="shared" si="214"/>
        <v>-2</v>
      </c>
      <c r="BS79" s="56">
        <f t="shared" si="215"/>
        <v>0</v>
      </c>
      <c r="BT79" s="57">
        <f t="shared" si="216"/>
        <v>0</v>
      </c>
      <c r="BU79" s="55">
        <f t="shared" si="217"/>
        <v>0</v>
      </c>
      <c r="BV79" s="56">
        <f t="shared" si="218"/>
        <v>0</v>
      </c>
      <c r="BW79" s="56">
        <f t="shared" si="219"/>
        <v>0</v>
      </c>
      <c r="BX79" s="57">
        <f t="shared" si="220"/>
        <v>0</v>
      </c>
      <c r="BY79" s="55">
        <f t="shared" si="221"/>
        <v>0</v>
      </c>
      <c r="BZ79" s="56">
        <f t="shared" si="222"/>
        <v>0</v>
      </c>
      <c r="CA79" s="56">
        <f t="shared" si="223"/>
        <v>0</v>
      </c>
      <c r="CB79" s="57">
        <f t="shared" si="224"/>
        <v>0</v>
      </c>
      <c r="CC79" s="55">
        <f t="shared" si="225"/>
        <v>0</v>
      </c>
      <c r="CD79" s="56">
        <f t="shared" si="226"/>
        <v>0</v>
      </c>
      <c r="CE79" s="56">
        <f t="shared" si="227"/>
        <v>0</v>
      </c>
      <c r="CF79" s="57">
        <f t="shared" si="228"/>
        <v>0</v>
      </c>
      <c r="CG79" s="55">
        <f t="shared" si="229"/>
        <v>0</v>
      </c>
      <c r="CH79" s="56">
        <f t="shared" si="230"/>
        <v>0</v>
      </c>
      <c r="CI79" s="56">
        <f t="shared" si="231"/>
        <v>0</v>
      </c>
      <c r="CJ79" s="57">
        <f t="shared" si="232"/>
        <v>0</v>
      </c>
      <c r="CK79" s="55">
        <f t="shared" si="233"/>
        <v>0</v>
      </c>
      <c r="CL79" s="56">
        <f t="shared" si="234"/>
        <v>0</v>
      </c>
      <c r="CM79" s="56">
        <f t="shared" si="235"/>
        <v>0</v>
      </c>
      <c r="CN79" s="57">
        <f t="shared" si="236"/>
        <v>-1</v>
      </c>
      <c r="CO79" s="55">
        <f t="shared" si="237"/>
        <v>0</v>
      </c>
      <c r="CP79" s="56">
        <f t="shared" si="238"/>
        <v>0</v>
      </c>
      <c r="CQ79" s="56">
        <f t="shared" si="239"/>
        <v>0</v>
      </c>
      <c r="CR79" s="57">
        <f t="shared" si="240"/>
        <v>0</v>
      </c>
      <c r="CS79" s="55">
        <f t="shared" si="241"/>
        <v>0</v>
      </c>
      <c r="CT79" s="56">
        <f t="shared" si="242"/>
        <v>0</v>
      </c>
      <c r="CU79" s="56">
        <f t="shared" si="243"/>
        <v>-3</v>
      </c>
      <c r="CV79" s="57">
        <f t="shared" si="244"/>
        <v>0</v>
      </c>
    </row>
    <row r="80" spans="2:100" ht="16.5" customHeight="1">
      <c r="B80"/>
      <c r="C80"/>
      <c r="D80"/>
      <c r="E80"/>
      <c r="F80"/>
      <c r="G80"/>
      <c r="H80"/>
      <c r="I80"/>
      <c r="J80"/>
      <c r="K80"/>
      <c r="L80"/>
      <c r="M80"/>
      <c r="N80"/>
      <c r="O80"/>
      <c r="P80"/>
      <c r="Q80"/>
      <c r="R80"/>
      <c r="S80"/>
      <c r="T80" s="165"/>
      <c r="U80" s="55">
        <f t="shared" si="165"/>
        <v>0</v>
      </c>
      <c r="V80" s="56">
        <f t="shared" si="166"/>
        <v>0</v>
      </c>
      <c r="W80" s="56">
        <f t="shared" si="167"/>
        <v>0</v>
      </c>
      <c r="X80" s="57">
        <f t="shared" si="168"/>
        <v>0</v>
      </c>
      <c r="Y80" s="55">
        <f t="shared" si="169"/>
        <v>0</v>
      </c>
      <c r="Z80" s="56">
        <f t="shared" si="170"/>
        <v>0</v>
      </c>
      <c r="AA80" s="56">
        <f t="shared" si="171"/>
        <v>0</v>
      </c>
      <c r="AB80" s="57">
        <f t="shared" si="172"/>
        <v>0</v>
      </c>
      <c r="AC80" s="55">
        <f t="shared" si="173"/>
        <v>0</v>
      </c>
      <c r="AD80" s="56">
        <f t="shared" si="174"/>
        <v>0</v>
      </c>
      <c r="AE80" s="56">
        <f t="shared" si="175"/>
        <v>0</v>
      </c>
      <c r="AF80" s="57">
        <f t="shared" si="176"/>
        <v>0</v>
      </c>
      <c r="AG80" s="55">
        <f t="shared" si="177"/>
        <v>0</v>
      </c>
      <c r="AH80" s="56">
        <f t="shared" si="178"/>
        <v>0</v>
      </c>
      <c r="AI80" s="56">
        <f t="shared" si="179"/>
        <v>0</v>
      </c>
      <c r="AJ80" s="57">
        <f t="shared" si="180"/>
        <v>0</v>
      </c>
      <c r="AK80" s="55">
        <f t="shared" si="181"/>
        <v>0</v>
      </c>
      <c r="AL80" s="56">
        <f t="shared" si="182"/>
        <v>0</v>
      </c>
      <c r="AM80" s="56">
        <f t="shared" si="183"/>
        <v>0</v>
      </c>
      <c r="AN80" s="57">
        <f t="shared" si="184"/>
        <v>0</v>
      </c>
      <c r="AO80" s="55">
        <f t="shared" si="185"/>
        <v>0</v>
      </c>
      <c r="AP80" s="56">
        <f t="shared" si="186"/>
        <v>0</v>
      </c>
      <c r="AQ80" s="56">
        <f t="shared" si="187"/>
        <v>0</v>
      </c>
      <c r="AR80" s="57">
        <f t="shared" si="188"/>
        <v>0</v>
      </c>
      <c r="AS80" s="55">
        <f t="shared" si="189"/>
        <v>0</v>
      </c>
      <c r="AT80" s="56">
        <f t="shared" si="190"/>
        <v>0</v>
      </c>
      <c r="AU80" s="56">
        <f t="shared" si="191"/>
        <v>0</v>
      </c>
      <c r="AV80" s="57">
        <f t="shared" si="192"/>
        <v>0</v>
      </c>
      <c r="AW80" s="55">
        <f t="shared" si="193"/>
        <v>0</v>
      </c>
      <c r="AX80" s="56">
        <f t="shared" si="194"/>
        <v>0</v>
      </c>
      <c r="AY80" s="56">
        <f t="shared" si="195"/>
        <v>0</v>
      </c>
      <c r="AZ80" s="57">
        <f t="shared" si="196"/>
        <v>0</v>
      </c>
      <c r="BA80" s="55">
        <f t="shared" si="197"/>
        <v>0</v>
      </c>
      <c r="BB80" s="56">
        <f t="shared" si="198"/>
        <v>0</v>
      </c>
      <c r="BC80" s="56">
        <f t="shared" si="199"/>
        <v>0</v>
      </c>
      <c r="BD80" s="57">
        <f t="shared" si="200"/>
        <v>0</v>
      </c>
      <c r="BE80" s="55">
        <f t="shared" si="201"/>
        <v>0</v>
      </c>
      <c r="BF80" s="56">
        <f t="shared" si="202"/>
        <v>0</v>
      </c>
      <c r="BG80" s="56">
        <f t="shared" si="203"/>
        <v>0</v>
      </c>
      <c r="BH80" s="57">
        <f t="shared" si="204"/>
        <v>0</v>
      </c>
      <c r="BI80" s="55">
        <f t="shared" si="205"/>
        <v>0</v>
      </c>
      <c r="BJ80" s="56">
        <f t="shared" si="206"/>
        <v>-1</v>
      </c>
      <c r="BK80" s="56">
        <f t="shared" si="207"/>
        <v>0</v>
      </c>
      <c r="BL80" s="57">
        <f t="shared" si="208"/>
        <v>0</v>
      </c>
      <c r="BM80" s="55">
        <f t="shared" si="209"/>
        <v>0</v>
      </c>
      <c r="BN80" s="56">
        <f t="shared" si="210"/>
        <v>0</v>
      </c>
      <c r="BO80" s="56">
        <f t="shared" si="211"/>
        <v>0</v>
      </c>
      <c r="BP80" s="57">
        <f t="shared" si="212"/>
        <v>0</v>
      </c>
      <c r="BQ80" s="55">
        <f t="shared" si="213"/>
        <v>0</v>
      </c>
      <c r="BR80" s="56">
        <f t="shared" si="214"/>
        <v>0</v>
      </c>
      <c r="BS80" s="56">
        <f t="shared" si="215"/>
        <v>0</v>
      </c>
      <c r="BT80" s="57">
        <f t="shared" si="216"/>
        <v>0</v>
      </c>
      <c r="BU80" s="55">
        <f t="shared" si="217"/>
        <v>-1</v>
      </c>
      <c r="BV80" s="56">
        <f t="shared" si="218"/>
        <v>0</v>
      </c>
      <c r="BW80" s="56">
        <f t="shared" si="219"/>
        <v>0</v>
      </c>
      <c r="BX80" s="57">
        <f t="shared" si="220"/>
        <v>0</v>
      </c>
      <c r="BY80" s="55">
        <f t="shared" si="221"/>
        <v>0</v>
      </c>
      <c r="BZ80" s="56">
        <f t="shared" si="222"/>
        <v>0</v>
      </c>
      <c r="CA80" s="56">
        <f t="shared" si="223"/>
        <v>0</v>
      </c>
      <c r="CB80" s="57">
        <f t="shared" si="224"/>
        <v>0</v>
      </c>
      <c r="CC80" s="55">
        <f t="shared" si="225"/>
        <v>0</v>
      </c>
      <c r="CD80" s="56">
        <f t="shared" si="226"/>
        <v>0</v>
      </c>
      <c r="CE80" s="56">
        <f t="shared" si="227"/>
        <v>0</v>
      </c>
      <c r="CF80" s="57">
        <f t="shared" si="228"/>
        <v>0</v>
      </c>
      <c r="CG80" s="55">
        <f t="shared" si="229"/>
        <v>0</v>
      </c>
      <c r="CH80" s="56">
        <f t="shared" si="230"/>
        <v>0</v>
      </c>
      <c r="CI80" s="56">
        <f t="shared" si="231"/>
        <v>0</v>
      </c>
      <c r="CJ80" s="57">
        <f t="shared" si="232"/>
        <v>0</v>
      </c>
      <c r="CK80" s="55">
        <f t="shared" si="233"/>
        <v>0</v>
      </c>
      <c r="CL80" s="56">
        <f t="shared" si="234"/>
        <v>0</v>
      </c>
      <c r="CM80" s="56">
        <f t="shared" si="235"/>
        <v>0</v>
      </c>
      <c r="CN80" s="57">
        <f t="shared" si="236"/>
        <v>0</v>
      </c>
      <c r="CO80" s="55">
        <f t="shared" si="237"/>
        <v>0</v>
      </c>
      <c r="CP80" s="56">
        <f t="shared" si="238"/>
        <v>0</v>
      </c>
      <c r="CQ80" s="56">
        <f t="shared" si="239"/>
        <v>-1</v>
      </c>
      <c r="CR80" s="57">
        <f t="shared" si="240"/>
        <v>0</v>
      </c>
      <c r="CS80" s="55">
        <f t="shared" si="241"/>
        <v>0</v>
      </c>
      <c r="CT80" s="56">
        <f t="shared" si="242"/>
        <v>0</v>
      </c>
      <c r="CU80" s="56">
        <f t="shared" si="243"/>
        <v>0</v>
      </c>
      <c r="CV80" s="57">
        <f t="shared" si="244"/>
        <v>0</v>
      </c>
    </row>
    <row r="81" spans="2:100" ht="16.5" customHeight="1">
      <c r="B81"/>
      <c r="C81"/>
      <c r="D81"/>
      <c r="E81"/>
      <c r="F81"/>
      <c r="G81"/>
      <c r="H81"/>
      <c r="I81"/>
      <c r="J81"/>
      <c r="K81"/>
      <c r="L81"/>
      <c r="M81"/>
      <c r="N81"/>
      <c r="O81"/>
      <c r="P81"/>
      <c r="Q81"/>
      <c r="R81"/>
      <c r="S81"/>
      <c r="T81" s="165"/>
      <c r="U81" s="55">
        <f t="shared" si="165"/>
        <v>0</v>
      </c>
      <c r="V81" s="56">
        <f t="shared" si="166"/>
        <v>0</v>
      </c>
      <c r="W81" s="56">
        <f t="shared" si="167"/>
        <v>0</v>
      </c>
      <c r="X81" s="57">
        <f t="shared" si="168"/>
        <v>0</v>
      </c>
      <c r="Y81" s="55">
        <f t="shared" si="169"/>
        <v>0</v>
      </c>
      <c r="Z81" s="56">
        <f t="shared" si="170"/>
        <v>0</v>
      </c>
      <c r="AA81" s="56">
        <f t="shared" si="171"/>
        <v>0</v>
      </c>
      <c r="AB81" s="57">
        <f t="shared" si="172"/>
        <v>0</v>
      </c>
      <c r="AC81" s="55">
        <f t="shared" si="173"/>
        <v>0</v>
      </c>
      <c r="AD81" s="56">
        <f t="shared" si="174"/>
        <v>0</v>
      </c>
      <c r="AE81" s="56">
        <f t="shared" si="175"/>
        <v>0</v>
      </c>
      <c r="AF81" s="57">
        <f t="shared" si="176"/>
        <v>0</v>
      </c>
      <c r="AG81" s="55">
        <f t="shared" si="177"/>
        <v>0</v>
      </c>
      <c r="AH81" s="56">
        <f t="shared" si="178"/>
        <v>0</v>
      </c>
      <c r="AI81" s="56">
        <f t="shared" si="179"/>
        <v>0</v>
      </c>
      <c r="AJ81" s="57">
        <f t="shared" si="180"/>
        <v>0</v>
      </c>
      <c r="AK81" s="55">
        <f t="shared" si="181"/>
        <v>0</v>
      </c>
      <c r="AL81" s="56">
        <f t="shared" si="182"/>
        <v>0</v>
      </c>
      <c r="AM81" s="56">
        <f t="shared" si="183"/>
        <v>0</v>
      </c>
      <c r="AN81" s="57">
        <f t="shared" si="184"/>
        <v>0</v>
      </c>
      <c r="AO81" s="55">
        <f t="shared" si="185"/>
        <v>0</v>
      </c>
      <c r="AP81" s="56">
        <f t="shared" si="186"/>
        <v>0</v>
      </c>
      <c r="AQ81" s="56">
        <f t="shared" si="187"/>
        <v>0</v>
      </c>
      <c r="AR81" s="57">
        <f t="shared" si="188"/>
        <v>0</v>
      </c>
      <c r="AS81" s="55">
        <f t="shared" si="189"/>
        <v>0</v>
      </c>
      <c r="AT81" s="56">
        <f t="shared" si="190"/>
        <v>0</v>
      </c>
      <c r="AU81" s="56">
        <f t="shared" si="191"/>
        <v>0</v>
      </c>
      <c r="AV81" s="57">
        <f t="shared" si="192"/>
        <v>0</v>
      </c>
      <c r="AW81" s="55">
        <f t="shared" si="193"/>
        <v>0</v>
      </c>
      <c r="AX81" s="56">
        <f t="shared" si="194"/>
        <v>0</v>
      </c>
      <c r="AY81" s="56">
        <f t="shared" si="195"/>
        <v>0</v>
      </c>
      <c r="AZ81" s="57">
        <f t="shared" si="196"/>
        <v>0</v>
      </c>
      <c r="BA81" s="55">
        <f t="shared" si="197"/>
        <v>0</v>
      </c>
      <c r="BB81" s="56">
        <f t="shared" si="198"/>
        <v>0</v>
      </c>
      <c r="BC81" s="56">
        <f t="shared" si="199"/>
        <v>0</v>
      </c>
      <c r="BD81" s="57">
        <f t="shared" si="200"/>
        <v>0</v>
      </c>
      <c r="BE81" s="55">
        <f t="shared" si="201"/>
        <v>0</v>
      </c>
      <c r="BF81" s="56">
        <f t="shared" si="202"/>
        <v>0</v>
      </c>
      <c r="BG81" s="56">
        <f t="shared" si="203"/>
        <v>0</v>
      </c>
      <c r="BH81" s="57">
        <f t="shared" si="204"/>
        <v>0</v>
      </c>
      <c r="BI81" s="55">
        <f t="shared" si="205"/>
        <v>0</v>
      </c>
      <c r="BJ81" s="56">
        <f t="shared" si="206"/>
        <v>0</v>
      </c>
      <c r="BK81" s="56">
        <f t="shared" si="207"/>
        <v>0</v>
      </c>
      <c r="BL81" s="57">
        <f t="shared" si="208"/>
        <v>0</v>
      </c>
      <c r="BM81" s="55">
        <f t="shared" si="209"/>
        <v>-2</v>
      </c>
      <c r="BN81" s="56">
        <f t="shared" si="210"/>
        <v>0</v>
      </c>
      <c r="BO81" s="56">
        <f t="shared" si="211"/>
        <v>0</v>
      </c>
      <c r="BP81" s="57">
        <f t="shared" si="212"/>
        <v>0</v>
      </c>
      <c r="BQ81" s="55">
        <f t="shared" si="213"/>
        <v>0</v>
      </c>
      <c r="BR81" s="56">
        <f t="shared" si="214"/>
        <v>0</v>
      </c>
      <c r="BS81" s="56">
        <f t="shared" si="215"/>
        <v>0</v>
      </c>
      <c r="BT81" s="57">
        <f t="shared" si="216"/>
        <v>0</v>
      </c>
      <c r="BU81" s="55">
        <f t="shared" si="217"/>
        <v>0</v>
      </c>
      <c r="BV81" s="56">
        <f t="shared" si="218"/>
        <v>0</v>
      </c>
      <c r="BW81" s="56">
        <f t="shared" si="219"/>
        <v>0</v>
      </c>
      <c r="BX81" s="57">
        <f t="shared" si="220"/>
        <v>0</v>
      </c>
      <c r="BY81" s="55">
        <f t="shared" si="221"/>
        <v>0</v>
      </c>
      <c r="BZ81" s="56">
        <f t="shared" si="222"/>
        <v>-1</v>
      </c>
      <c r="CA81" s="56">
        <f t="shared" si="223"/>
        <v>0</v>
      </c>
      <c r="CB81" s="57">
        <f t="shared" si="224"/>
        <v>0</v>
      </c>
      <c r="CC81" s="55">
        <f t="shared" si="225"/>
        <v>0</v>
      </c>
      <c r="CD81" s="56">
        <f t="shared" si="226"/>
        <v>0</v>
      </c>
      <c r="CE81" s="56">
        <f t="shared" si="227"/>
        <v>0</v>
      </c>
      <c r="CF81" s="57">
        <f t="shared" si="228"/>
        <v>0</v>
      </c>
      <c r="CG81" s="55">
        <f t="shared" si="229"/>
        <v>0</v>
      </c>
      <c r="CH81" s="56">
        <f t="shared" si="230"/>
        <v>0</v>
      </c>
      <c r="CI81" s="56">
        <f t="shared" si="231"/>
        <v>0</v>
      </c>
      <c r="CJ81" s="57">
        <f t="shared" si="232"/>
        <v>0</v>
      </c>
      <c r="CK81" s="55">
        <f t="shared" si="233"/>
        <v>0</v>
      </c>
      <c r="CL81" s="56">
        <f t="shared" si="234"/>
        <v>0</v>
      </c>
      <c r="CM81" s="56">
        <f t="shared" si="235"/>
        <v>0</v>
      </c>
      <c r="CN81" s="57">
        <f t="shared" si="236"/>
        <v>0</v>
      </c>
      <c r="CO81" s="55">
        <f t="shared" si="237"/>
        <v>0</v>
      </c>
      <c r="CP81" s="56">
        <f t="shared" si="238"/>
        <v>0</v>
      </c>
      <c r="CQ81" s="56">
        <f t="shared" si="239"/>
        <v>0</v>
      </c>
      <c r="CR81" s="57">
        <f t="shared" si="240"/>
        <v>0</v>
      </c>
      <c r="CS81" s="55">
        <f t="shared" si="241"/>
        <v>0</v>
      </c>
      <c r="CT81" s="56">
        <f t="shared" si="242"/>
        <v>0</v>
      </c>
      <c r="CU81" s="56">
        <f t="shared" si="243"/>
        <v>0</v>
      </c>
      <c r="CV81" s="57">
        <f t="shared" si="244"/>
        <v>0</v>
      </c>
    </row>
    <row r="82" spans="2:100" ht="16.5" customHeight="1">
      <c r="B82"/>
      <c r="C82"/>
      <c r="D82"/>
      <c r="E82"/>
      <c r="F82"/>
      <c r="G82"/>
      <c r="H82"/>
      <c r="I82"/>
      <c r="J82"/>
      <c r="K82"/>
      <c r="L82"/>
      <c r="M82"/>
      <c r="N82"/>
      <c r="O82"/>
      <c r="P82"/>
      <c r="Q82"/>
      <c r="R82"/>
      <c r="S82"/>
      <c r="T82" s="165"/>
      <c r="U82" s="55">
        <f t="shared" si="165"/>
        <v>0</v>
      </c>
      <c r="V82" s="56">
        <f t="shared" si="166"/>
        <v>0</v>
      </c>
      <c r="W82" s="56">
        <f t="shared" si="167"/>
        <v>0</v>
      </c>
      <c r="X82" s="57">
        <f t="shared" si="168"/>
        <v>0</v>
      </c>
      <c r="Y82" s="55">
        <f t="shared" si="169"/>
        <v>0</v>
      </c>
      <c r="Z82" s="56">
        <f t="shared" si="170"/>
        <v>0</v>
      </c>
      <c r="AA82" s="56">
        <f t="shared" si="171"/>
        <v>0</v>
      </c>
      <c r="AB82" s="57">
        <f t="shared" si="172"/>
        <v>0</v>
      </c>
      <c r="AC82" s="55">
        <f t="shared" si="173"/>
        <v>0</v>
      </c>
      <c r="AD82" s="56">
        <f t="shared" si="174"/>
        <v>0</v>
      </c>
      <c r="AE82" s="56">
        <f t="shared" si="175"/>
        <v>0</v>
      </c>
      <c r="AF82" s="57">
        <f t="shared" si="176"/>
        <v>0</v>
      </c>
      <c r="AG82" s="55">
        <f t="shared" si="177"/>
        <v>0</v>
      </c>
      <c r="AH82" s="56">
        <f t="shared" si="178"/>
        <v>0</v>
      </c>
      <c r="AI82" s="56">
        <f t="shared" si="179"/>
        <v>0</v>
      </c>
      <c r="AJ82" s="57">
        <f t="shared" si="180"/>
        <v>0</v>
      </c>
      <c r="AK82" s="55">
        <f t="shared" si="181"/>
        <v>0</v>
      </c>
      <c r="AL82" s="56">
        <f t="shared" si="182"/>
        <v>0</v>
      </c>
      <c r="AM82" s="56">
        <f t="shared" si="183"/>
        <v>0</v>
      </c>
      <c r="AN82" s="57">
        <f t="shared" si="184"/>
        <v>0</v>
      </c>
      <c r="AO82" s="55">
        <f t="shared" si="185"/>
        <v>0</v>
      </c>
      <c r="AP82" s="56">
        <f t="shared" si="186"/>
        <v>0</v>
      </c>
      <c r="AQ82" s="56">
        <f t="shared" si="187"/>
        <v>0</v>
      </c>
      <c r="AR82" s="57">
        <f t="shared" si="188"/>
        <v>0</v>
      </c>
      <c r="AS82" s="55">
        <f t="shared" si="189"/>
        <v>0</v>
      </c>
      <c r="AT82" s="56">
        <f t="shared" si="190"/>
        <v>0</v>
      </c>
      <c r="AU82" s="56">
        <f t="shared" si="191"/>
        <v>0</v>
      </c>
      <c r="AV82" s="57">
        <f t="shared" si="192"/>
        <v>0</v>
      </c>
      <c r="AW82" s="55">
        <f t="shared" si="193"/>
        <v>0</v>
      </c>
      <c r="AX82" s="56">
        <f t="shared" si="194"/>
        <v>0</v>
      </c>
      <c r="AY82" s="56">
        <f t="shared" si="195"/>
        <v>0</v>
      </c>
      <c r="AZ82" s="57">
        <f t="shared" si="196"/>
        <v>0</v>
      </c>
      <c r="BA82" s="55">
        <f t="shared" si="197"/>
        <v>0</v>
      </c>
      <c r="BB82" s="56">
        <f t="shared" si="198"/>
        <v>0</v>
      </c>
      <c r="BC82" s="56">
        <f t="shared" si="199"/>
        <v>0</v>
      </c>
      <c r="BD82" s="57">
        <f t="shared" si="200"/>
        <v>0</v>
      </c>
      <c r="BE82" s="55">
        <f t="shared" si="201"/>
        <v>0</v>
      </c>
      <c r="BF82" s="56">
        <f t="shared" si="202"/>
        <v>0</v>
      </c>
      <c r="BG82" s="56">
        <f t="shared" si="203"/>
        <v>0</v>
      </c>
      <c r="BH82" s="57">
        <f t="shared" si="204"/>
        <v>0</v>
      </c>
      <c r="BI82" s="55">
        <f t="shared" si="205"/>
        <v>0</v>
      </c>
      <c r="BJ82" s="56">
        <f t="shared" si="206"/>
        <v>0</v>
      </c>
      <c r="BK82" s="56">
        <f t="shared" si="207"/>
        <v>0</v>
      </c>
      <c r="BL82" s="57">
        <f t="shared" si="208"/>
        <v>0</v>
      </c>
      <c r="BM82" s="55">
        <f t="shared" si="209"/>
        <v>0</v>
      </c>
      <c r="BN82" s="56">
        <f t="shared" si="210"/>
        <v>0</v>
      </c>
      <c r="BO82" s="56">
        <f t="shared" si="211"/>
        <v>0</v>
      </c>
      <c r="BP82" s="57">
        <f t="shared" si="212"/>
        <v>0</v>
      </c>
      <c r="BQ82" s="55">
        <f t="shared" si="213"/>
        <v>0</v>
      </c>
      <c r="BR82" s="56">
        <f t="shared" si="214"/>
        <v>0</v>
      </c>
      <c r="BS82" s="56">
        <f t="shared" si="215"/>
        <v>0</v>
      </c>
      <c r="BT82" s="57">
        <f t="shared" si="216"/>
        <v>0</v>
      </c>
      <c r="BU82" s="55">
        <f t="shared" si="217"/>
        <v>0</v>
      </c>
      <c r="BV82" s="56">
        <f t="shared" si="218"/>
        <v>-2</v>
      </c>
      <c r="BW82" s="56">
        <f t="shared" si="219"/>
        <v>0</v>
      </c>
      <c r="BX82" s="57">
        <f t="shared" si="220"/>
        <v>0</v>
      </c>
      <c r="BY82" s="55">
        <f t="shared" si="221"/>
        <v>0</v>
      </c>
      <c r="BZ82" s="56">
        <f t="shared" si="222"/>
        <v>0</v>
      </c>
      <c r="CA82" s="56">
        <f t="shared" si="223"/>
        <v>0</v>
      </c>
      <c r="CB82" s="57">
        <f t="shared" si="224"/>
        <v>0</v>
      </c>
      <c r="CC82" s="55">
        <f t="shared" si="225"/>
        <v>0</v>
      </c>
      <c r="CD82" s="56">
        <f t="shared" si="226"/>
        <v>0</v>
      </c>
      <c r="CE82" s="56">
        <f t="shared" si="227"/>
        <v>0</v>
      </c>
      <c r="CF82" s="57">
        <f t="shared" si="228"/>
        <v>0</v>
      </c>
      <c r="CG82" s="55">
        <f t="shared" si="229"/>
        <v>0</v>
      </c>
      <c r="CH82" s="56">
        <f t="shared" si="230"/>
        <v>0</v>
      </c>
      <c r="CI82" s="56">
        <f t="shared" si="231"/>
        <v>0</v>
      </c>
      <c r="CJ82" s="57">
        <f t="shared" si="232"/>
        <v>0</v>
      </c>
      <c r="CK82" s="55">
        <f t="shared" si="233"/>
        <v>0</v>
      </c>
      <c r="CL82" s="56">
        <f t="shared" si="234"/>
        <v>0</v>
      </c>
      <c r="CM82" s="56">
        <f t="shared" si="235"/>
        <v>-4</v>
      </c>
      <c r="CN82" s="57">
        <f t="shared" si="236"/>
        <v>0</v>
      </c>
      <c r="CO82" s="55">
        <f t="shared" si="237"/>
        <v>0</v>
      </c>
      <c r="CP82" s="56">
        <f t="shared" si="238"/>
        <v>0</v>
      </c>
      <c r="CQ82" s="56">
        <f t="shared" si="239"/>
        <v>0</v>
      </c>
      <c r="CR82" s="57">
        <f t="shared" si="240"/>
        <v>0</v>
      </c>
      <c r="CS82" s="55">
        <f t="shared" si="241"/>
        <v>0</v>
      </c>
      <c r="CT82" s="56">
        <f t="shared" si="242"/>
        <v>0</v>
      </c>
      <c r="CU82" s="56">
        <f t="shared" si="243"/>
        <v>0</v>
      </c>
      <c r="CV82" s="57">
        <f t="shared" si="244"/>
        <v>0</v>
      </c>
    </row>
    <row r="83" spans="2:100" ht="16.5" customHeight="1">
      <c r="B83"/>
      <c r="C83"/>
      <c r="D83"/>
      <c r="E83"/>
      <c r="F83"/>
      <c r="G83"/>
      <c r="H83"/>
      <c r="I83"/>
      <c r="J83"/>
      <c r="K83"/>
      <c r="L83"/>
      <c r="M83"/>
      <c r="N83"/>
      <c r="O83"/>
      <c r="P83"/>
      <c r="Q83"/>
      <c r="R83"/>
      <c r="S83"/>
      <c r="T83" s="165"/>
      <c r="U83" s="55">
        <f t="shared" si="165"/>
        <v>0</v>
      </c>
      <c r="V83" s="56">
        <f t="shared" si="166"/>
        <v>0</v>
      </c>
      <c r="W83" s="56">
        <f t="shared" si="167"/>
        <v>0</v>
      </c>
      <c r="X83" s="57">
        <f t="shared" si="168"/>
        <v>0</v>
      </c>
      <c r="Y83" s="55">
        <f t="shared" si="169"/>
        <v>0</v>
      </c>
      <c r="Z83" s="56">
        <f t="shared" si="170"/>
        <v>0</v>
      </c>
      <c r="AA83" s="56">
        <f t="shared" si="171"/>
        <v>0</v>
      </c>
      <c r="AB83" s="57">
        <f t="shared" si="172"/>
        <v>0</v>
      </c>
      <c r="AC83" s="55">
        <f t="shared" si="173"/>
        <v>0</v>
      </c>
      <c r="AD83" s="56">
        <f t="shared" si="174"/>
        <v>0</v>
      </c>
      <c r="AE83" s="56">
        <f t="shared" si="175"/>
        <v>0</v>
      </c>
      <c r="AF83" s="57">
        <f t="shared" si="176"/>
        <v>0</v>
      </c>
      <c r="AG83" s="55">
        <f t="shared" si="177"/>
        <v>0</v>
      </c>
      <c r="AH83" s="56">
        <f t="shared" si="178"/>
        <v>0</v>
      </c>
      <c r="AI83" s="56">
        <f t="shared" si="179"/>
        <v>0</v>
      </c>
      <c r="AJ83" s="57">
        <f t="shared" si="180"/>
        <v>0</v>
      </c>
      <c r="AK83" s="55">
        <f t="shared" si="181"/>
        <v>0</v>
      </c>
      <c r="AL83" s="56">
        <f t="shared" si="182"/>
        <v>0</v>
      </c>
      <c r="AM83" s="56">
        <f t="shared" si="183"/>
        <v>0</v>
      </c>
      <c r="AN83" s="57">
        <f t="shared" si="184"/>
        <v>0</v>
      </c>
      <c r="AO83" s="55">
        <f t="shared" si="185"/>
        <v>0</v>
      </c>
      <c r="AP83" s="56">
        <f t="shared" si="186"/>
        <v>0</v>
      </c>
      <c r="AQ83" s="56">
        <f t="shared" si="187"/>
        <v>0</v>
      </c>
      <c r="AR83" s="57">
        <f t="shared" si="188"/>
        <v>0</v>
      </c>
      <c r="AS83" s="55">
        <f t="shared" si="189"/>
        <v>0</v>
      </c>
      <c r="AT83" s="56">
        <f t="shared" si="190"/>
        <v>0</v>
      </c>
      <c r="AU83" s="56">
        <f t="shared" si="191"/>
        <v>0</v>
      </c>
      <c r="AV83" s="57">
        <f t="shared" si="192"/>
        <v>0</v>
      </c>
      <c r="AW83" s="55">
        <f t="shared" si="193"/>
        <v>0</v>
      </c>
      <c r="AX83" s="56">
        <f t="shared" si="194"/>
        <v>0</v>
      </c>
      <c r="AY83" s="56">
        <f t="shared" si="195"/>
        <v>0</v>
      </c>
      <c r="AZ83" s="57">
        <f t="shared" si="196"/>
        <v>0</v>
      </c>
      <c r="BA83" s="55">
        <f t="shared" si="197"/>
        <v>0</v>
      </c>
      <c r="BB83" s="56">
        <f t="shared" si="198"/>
        <v>0</v>
      </c>
      <c r="BC83" s="56">
        <f t="shared" si="199"/>
        <v>0</v>
      </c>
      <c r="BD83" s="57">
        <f t="shared" si="200"/>
        <v>0</v>
      </c>
      <c r="BE83" s="55">
        <f t="shared" si="201"/>
        <v>0</v>
      </c>
      <c r="BF83" s="56">
        <f t="shared" si="202"/>
        <v>0</v>
      </c>
      <c r="BG83" s="56">
        <f t="shared" si="203"/>
        <v>0</v>
      </c>
      <c r="BH83" s="57">
        <f t="shared" si="204"/>
        <v>0</v>
      </c>
      <c r="BI83" s="55">
        <f t="shared" si="205"/>
        <v>0</v>
      </c>
      <c r="BJ83" s="56">
        <f t="shared" si="206"/>
        <v>0</v>
      </c>
      <c r="BK83" s="56">
        <f t="shared" si="207"/>
        <v>0</v>
      </c>
      <c r="BL83" s="57">
        <f t="shared" si="208"/>
        <v>0</v>
      </c>
      <c r="BM83" s="55">
        <f t="shared" si="209"/>
        <v>0</v>
      </c>
      <c r="BN83" s="56">
        <f t="shared" si="210"/>
        <v>0</v>
      </c>
      <c r="BO83" s="56">
        <f t="shared" si="211"/>
        <v>0</v>
      </c>
      <c r="BP83" s="57">
        <f t="shared" si="212"/>
        <v>0</v>
      </c>
      <c r="BQ83" s="55">
        <f t="shared" si="213"/>
        <v>0</v>
      </c>
      <c r="BR83" s="56">
        <f t="shared" si="214"/>
        <v>0</v>
      </c>
      <c r="BS83" s="56">
        <f t="shared" si="215"/>
        <v>0</v>
      </c>
      <c r="BT83" s="57">
        <f t="shared" si="216"/>
        <v>0</v>
      </c>
      <c r="BU83" s="55">
        <f t="shared" si="217"/>
        <v>0</v>
      </c>
      <c r="BV83" s="56">
        <f t="shared" si="218"/>
        <v>0</v>
      </c>
      <c r="BW83" s="56">
        <f t="shared" si="219"/>
        <v>0</v>
      </c>
      <c r="BX83" s="57">
        <f t="shared" si="220"/>
        <v>0</v>
      </c>
      <c r="BY83" s="55">
        <f t="shared" si="221"/>
        <v>0</v>
      </c>
      <c r="BZ83" s="56">
        <f t="shared" si="222"/>
        <v>0</v>
      </c>
      <c r="CA83" s="56">
        <f t="shared" si="223"/>
        <v>0</v>
      </c>
      <c r="CB83" s="57">
        <f t="shared" si="224"/>
        <v>0</v>
      </c>
      <c r="CC83" s="55">
        <f t="shared" si="225"/>
        <v>0</v>
      </c>
      <c r="CD83" s="56">
        <f t="shared" si="226"/>
        <v>0</v>
      </c>
      <c r="CE83" s="56">
        <f t="shared" si="227"/>
        <v>0</v>
      </c>
      <c r="CF83" s="57">
        <f t="shared" si="228"/>
        <v>0</v>
      </c>
      <c r="CG83" s="55">
        <f t="shared" si="229"/>
        <v>0</v>
      </c>
      <c r="CH83" s="56">
        <f t="shared" si="230"/>
        <v>0</v>
      </c>
      <c r="CI83" s="56">
        <f t="shared" si="231"/>
        <v>0</v>
      </c>
      <c r="CJ83" s="57">
        <f t="shared" si="232"/>
        <v>0</v>
      </c>
      <c r="CK83" s="55">
        <f t="shared" si="233"/>
        <v>0</v>
      </c>
      <c r="CL83" s="56">
        <f t="shared" si="234"/>
        <v>0</v>
      </c>
      <c r="CM83" s="56">
        <f t="shared" si="235"/>
        <v>0</v>
      </c>
      <c r="CN83" s="57">
        <f t="shared" si="236"/>
        <v>0</v>
      </c>
      <c r="CO83" s="55">
        <f t="shared" si="237"/>
        <v>0</v>
      </c>
      <c r="CP83" s="56">
        <f t="shared" si="238"/>
        <v>0</v>
      </c>
      <c r="CQ83" s="56">
        <f t="shared" si="239"/>
        <v>0</v>
      </c>
      <c r="CR83" s="57">
        <f t="shared" si="240"/>
        <v>0</v>
      </c>
      <c r="CS83" s="55">
        <f t="shared" si="241"/>
        <v>0</v>
      </c>
      <c r="CT83" s="56">
        <f t="shared" si="242"/>
        <v>0</v>
      </c>
      <c r="CU83" s="56">
        <f t="shared" si="243"/>
        <v>0</v>
      </c>
      <c r="CV83" s="57">
        <f t="shared" si="244"/>
        <v>0</v>
      </c>
    </row>
    <row r="84" spans="2:100" ht="16.5" customHeight="1">
      <c r="B84"/>
      <c r="C84"/>
      <c r="D84"/>
      <c r="E84"/>
      <c r="F84"/>
      <c r="G84"/>
      <c r="H84"/>
      <c r="I84"/>
      <c r="J84"/>
      <c r="K84"/>
      <c r="L84"/>
      <c r="M84"/>
      <c r="N84"/>
      <c r="O84"/>
      <c r="P84"/>
      <c r="Q84"/>
      <c r="R84"/>
      <c r="S84"/>
      <c r="T84" s="165"/>
      <c r="U84" s="55">
        <f t="shared" si="165"/>
        <v>0</v>
      </c>
      <c r="V84" s="56">
        <f t="shared" si="166"/>
        <v>0</v>
      </c>
      <c r="W84" s="56">
        <f t="shared" si="167"/>
        <v>0</v>
      </c>
      <c r="X84" s="57">
        <f t="shared" si="168"/>
        <v>0</v>
      </c>
      <c r="Y84" s="55">
        <f t="shared" si="169"/>
        <v>0</v>
      </c>
      <c r="Z84" s="56">
        <f t="shared" si="170"/>
        <v>0</v>
      </c>
      <c r="AA84" s="56">
        <f t="shared" si="171"/>
        <v>0</v>
      </c>
      <c r="AB84" s="57">
        <f t="shared" si="172"/>
        <v>0</v>
      </c>
      <c r="AC84" s="55">
        <f t="shared" si="173"/>
        <v>0</v>
      </c>
      <c r="AD84" s="56">
        <f t="shared" si="174"/>
        <v>0</v>
      </c>
      <c r="AE84" s="56">
        <f t="shared" si="175"/>
        <v>0</v>
      </c>
      <c r="AF84" s="57">
        <f t="shared" si="176"/>
        <v>0</v>
      </c>
      <c r="AG84" s="55">
        <f t="shared" si="177"/>
        <v>0</v>
      </c>
      <c r="AH84" s="56">
        <f t="shared" si="178"/>
        <v>0</v>
      </c>
      <c r="AI84" s="56">
        <f t="shared" si="179"/>
        <v>0</v>
      </c>
      <c r="AJ84" s="57">
        <f t="shared" si="180"/>
        <v>0</v>
      </c>
      <c r="AK84" s="55">
        <f t="shared" si="181"/>
        <v>0</v>
      </c>
      <c r="AL84" s="56">
        <f t="shared" si="182"/>
        <v>0</v>
      </c>
      <c r="AM84" s="56">
        <f t="shared" si="183"/>
        <v>0</v>
      </c>
      <c r="AN84" s="57">
        <f t="shared" si="184"/>
        <v>0</v>
      </c>
      <c r="AO84" s="55">
        <f t="shared" si="185"/>
        <v>0</v>
      </c>
      <c r="AP84" s="56">
        <f t="shared" si="186"/>
        <v>0</v>
      </c>
      <c r="AQ84" s="56">
        <f t="shared" si="187"/>
        <v>0</v>
      </c>
      <c r="AR84" s="57">
        <f t="shared" si="188"/>
        <v>0</v>
      </c>
      <c r="AS84" s="55">
        <f t="shared" si="189"/>
        <v>0</v>
      </c>
      <c r="AT84" s="56">
        <f t="shared" si="190"/>
        <v>0</v>
      </c>
      <c r="AU84" s="56">
        <f t="shared" si="191"/>
        <v>0</v>
      </c>
      <c r="AV84" s="57">
        <f t="shared" si="192"/>
        <v>0</v>
      </c>
      <c r="AW84" s="55">
        <f t="shared" si="193"/>
        <v>0</v>
      </c>
      <c r="AX84" s="56">
        <f t="shared" si="194"/>
        <v>0</v>
      </c>
      <c r="AY84" s="56">
        <f t="shared" si="195"/>
        <v>0</v>
      </c>
      <c r="AZ84" s="57">
        <f t="shared" si="196"/>
        <v>0</v>
      </c>
      <c r="BA84" s="55">
        <f t="shared" si="197"/>
        <v>0</v>
      </c>
      <c r="BB84" s="56">
        <f t="shared" si="198"/>
        <v>0</v>
      </c>
      <c r="BC84" s="56">
        <f t="shared" si="199"/>
        <v>0</v>
      </c>
      <c r="BD84" s="57">
        <f t="shared" si="200"/>
        <v>0</v>
      </c>
      <c r="BE84" s="55">
        <f t="shared" si="201"/>
        <v>0</v>
      </c>
      <c r="BF84" s="56">
        <f t="shared" si="202"/>
        <v>0</v>
      </c>
      <c r="BG84" s="56">
        <f t="shared" si="203"/>
        <v>0</v>
      </c>
      <c r="BH84" s="57">
        <f t="shared" si="204"/>
        <v>0</v>
      </c>
      <c r="BI84" s="55">
        <f t="shared" si="205"/>
        <v>-2</v>
      </c>
      <c r="BJ84" s="56">
        <f t="shared" si="206"/>
        <v>0</v>
      </c>
      <c r="BK84" s="56">
        <f t="shared" si="207"/>
        <v>0</v>
      </c>
      <c r="BL84" s="57">
        <f t="shared" si="208"/>
        <v>0</v>
      </c>
      <c r="BM84" s="55">
        <f t="shared" si="209"/>
        <v>0</v>
      </c>
      <c r="BN84" s="56">
        <f t="shared" si="210"/>
        <v>0</v>
      </c>
      <c r="BO84" s="56">
        <f t="shared" si="211"/>
        <v>0</v>
      </c>
      <c r="BP84" s="57">
        <f t="shared" si="212"/>
        <v>0</v>
      </c>
      <c r="BQ84" s="55">
        <f t="shared" si="213"/>
        <v>0</v>
      </c>
      <c r="BR84" s="56">
        <f t="shared" si="214"/>
        <v>-1</v>
      </c>
      <c r="BS84" s="56">
        <f t="shared" si="215"/>
        <v>0</v>
      </c>
      <c r="BT84" s="57">
        <f t="shared" si="216"/>
        <v>0</v>
      </c>
      <c r="BU84" s="55">
        <f t="shared" si="217"/>
        <v>0</v>
      </c>
      <c r="BV84" s="56">
        <f t="shared" si="218"/>
        <v>0</v>
      </c>
      <c r="BW84" s="56">
        <f t="shared" si="219"/>
        <v>0</v>
      </c>
      <c r="BX84" s="57">
        <f t="shared" si="220"/>
        <v>0</v>
      </c>
      <c r="BY84" s="55">
        <f t="shared" si="221"/>
        <v>0</v>
      </c>
      <c r="BZ84" s="56">
        <f t="shared" si="222"/>
        <v>0</v>
      </c>
      <c r="CA84" s="56">
        <f t="shared" si="223"/>
        <v>0</v>
      </c>
      <c r="CB84" s="57">
        <f t="shared" si="224"/>
        <v>0</v>
      </c>
      <c r="CC84" s="55">
        <f t="shared" si="225"/>
        <v>0</v>
      </c>
      <c r="CD84" s="56">
        <f t="shared" si="226"/>
        <v>0</v>
      </c>
      <c r="CE84" s="56">
        <f t="shared" si="227"/>
        <v>0</v>
      </c>
      <c r="CF84" s="57">
        <f t="shared" si="228"/>
        <v>0</v>
      </c>
      <c r="CG84" s="55">
        <f t="shared" si="229"/>
        <v>0</v>
      </c>
      <c r="CH84" s="56">
        <f t="shared" si="230"/>
        <v>0</v>
      </c>
      <c r="CI84" s="56">
        <f t="shared" si="231"/>
        <v>0</v>
      </c>
      <c r="CJ84" s="57">
        <f t="shared" si="232"/>
        <v>0</v>
      </c>
      <c r="CK84" s="55">
        <f t="shared" si="233"/>
        <v>0</v>
      </c>
      <c r="CL84" s="56">
        <f t="shared" si="234"/>
        <v>0</v>
      </c>
      <c r="CM84" s="56">
        <f t="shared" si="235"/>
        <v>0</v>
      </c>
      <c r="CN84" s="57">
        <f t="shared" si="236"/>
        <v>0</v>
      </c>
      <c r="CO84" s="55">
        <f t="shared" si="237"/>
        <v>0</v>
      </c>
      <c r="CP84" s="56">
        <f t="shared" si="238"/>
        <v>0</v>
      </c>
      <c r="CQ84" s="56">
        <f t="shared" si="239"/>
        <v>0</v>
      </c>
      <c r="CR84" s="57">
        <f t="shared" si="240"/>
        <v>0</v>
      </c>
      <c r="CS84" s="55">
        <f t="shared" si="241"/>
        <v>0</v>
      </c>
      <c r="CT84" s="56">
        <f t="shared" si="242"/>
        <v>0</v>
      </c>
      <c r="CU84" s="56">
        <f t="shared" si="243"/>
        <v>0</v>
      </c>
      <c r="CV84" s="57">
        <f t="shared" si="244"/>
        <v>0</v>
      </c>
    </row>
    <row r="85" spans="2:100" ht="16.5" customHeight="1">
      <c r="B85"/>
      <c r="C85"/>
      <c r="D85"/>
      <c r="E85"/>
      <c r="F85"/>
      <c r="G85"/>
      <c r="H85"/>
      <c r="I85"/>
      <c r="J85"/>
      <c r="K85"/>
      <c r="L85"/>
      <c r="M85"/>
      <c r="N85"/>
      <c r="O85"/>
      <c r="P85"/>
      <c r="Q85"/>
      <c r="R85"/>
      <c r="S85"/>
      <c r="T85" s="165"/>
      <c r="U85" s="55">
        <f t="shared" si="165"/>
        <v>0</v>
      </c>
      <c r="V85" s="56">
        <f t="shared" si="166"/>
        <v>0</v>
      </c>
      <c r="W85" s="56">
        <f t="shared" si="167"/>
        <v>0</v>
      </c>
      <c r="X85" s="57">
        <f t="shared" si="168"/>
        <v>0</v>
      </c>
      <c r="Y85" s="55">
        <f t="shared" si="169"/>
        <v>0</v>
      </c>
      <c r="Z85" s="56">
        <f t="shared" si="170"/>
        <v>0</v>
      </c>
      <c r="AA85" s="56">
        <f t="shared" si="171"/>
        <v>0</v>
      </c>
      <c r="AB85" s="57">
        <f t="shared" si="172"/>
        <v>0</v>
      </c>
      <c r="AC85" s="55">
        <f t="shared" si="173"/>
        <v>0</v>
      </c>
      <c r="AD85" s="56">
        <f t="shared" si="174"/>
        <v>0</v>
      </c>
      <c r="AE85" s="56">
        <f t="shared" si="175"/>
        <v>0</v>
      </c>
      <c r="AF85" s="57">
        <f t="shared" si="176"/>
        <v>0</v>
      </c>
      <c r="AG85" s="55">
        <f t="shared" si="177"/>
        <v>0</v>
      </c>
      <c r="AH85" s="56">
        <f t="shared" si="178"/>
        <v>0</v>
      </c>
      <c r="AI85" s="56">
        <f t="shared" si="179"/>
        <v>0</v>
      </c>
      <c r="AJ85" s="57">
        <f t="shared" si="180"/>
        <v>0</v>
      </c>
      <c r="AK85" s="55">
        <f t="shared" si="181"/>
        <v>0</v>
      </c>
      <c r="AL85" s="56">
        <f t="shared" si="182"/>
        <v>0</v>
      </c>
      <c r="AM85" s="56">
        <f t="shared" si="183"/>
        <v>0</v>
      </c>
      <c r="AN85" s="57">
        <f t="shared" si="184"/>
        <v>0</v>
      </c>
      <c r="AO85" s="55">
        <f t="shared" si="185"/>
        <v>0</v>
      </c>
      <c r="AP85" s="56">
        <f t="shared" si="186"/>
        <v>0</v>
      </c>
      <c r="AQ85" s="56">
        <f t="shared" si="187"/>
        <v>0</v>
      </c>
      <c r="AR85" s="57">
        <f t="shared" si="188"/>
        <v>0</v>
      </c>
      <c r="AS85" s="55">
        <f t="shared" si="189"/>
        <v>0</v>
      </c>
      <c r="AT85" s="56">
        <f t="shared" si="190"/>
        <v>0</v>
      </c>
      <c r="AU85" s="56">
        <f t="shared" si="191"/>
        <v>0</v>
      </c>
      <c r="AV85" s="57">
        <f t="shared" si="192"/>
        <v>0</v>
      </c>
      <c r="AW85" s="55">
        <f t="shared" si="193"/>
        <v>0</v>
      </c>
      <c r="AX85" s="56">
        <f t="shared" si="194"/>
        <v>0</v>
      </c>
      <c r="AY85" s="56">
        <f t="shared" si="195"/>
        <v>0</v>
      </c>
      <c r="AZ85" s="57">
        <f t="shared" si="196"/>
        <v>0</v>
      </c>
      <c r="BA85" s="55">
        <f t="shared" si="197"/>
        <v>0</v>
      </c>
      <c r="BB85" s="56">
        <f t="shared" si="198"/>
        <v>0</v>
      </c>
      <c r="BC85" s="56">
        <f t="shared" si="199"/>
        <v>0</v>
      </c>
      <c r="BD85" s="57">
        <f t="shared" si="200"/>
        <v>0</v>
      </c>
      <c r="BE85" s="55">
        <f t="shared" si="201"/>
        <v>0</v>
      </c>
      <c r="BF85" s="56">
        <f t="shared" si="202"/>
        <v>0</v>
      </c>
      <c r="BG85" s="56">
        <f t="shared" si="203"/>
        <v>0</v>
      </c>
      <c r="BH85" s="57">
        <f t="shared" si="204"/>
        <v>0</v>
      </c>
      <c r="BI85" s="55">
        <f t="shared" si="205"/>
        <v>0</v>
      </c>
      <c r="BJ85" s="56">
        <f t="shared" si="206"/>
        <v>0</v>
      </c>
      <c r="BK85" s="56">
        <f t="shared" si="207"/>
        <v>0</v>
      </c>
      <c r="BL85" s="57">
        <f t="shared" si="208"/>
        <v>0</v>
      </c>
      <c r="BM85" s="55">
        <f t="shared" si="209"/>
        <v>0</v>
      </c>
      <c r="BN85" s="56">
        <f t="shared" si="210"/>
        <v>0</v>
      </c>
      <c r="BO85" s="56">
        <f t="shared" si="211"/>
        <v>0</v>
      </c>
      <c r="BP85" s="57">
        <f t="shared" si="212"/>
        <v>0</v>
      </c>
      <c r="BQ85" s="55">
        <f t="shared" si="213"/>
        <v>0</v>
      </c>
      <c r="BR85" s="56">
        <f t="shared" si="214"/>
        <v>0</v>
      </c>
      <c r="BS85" s="56">
        <f t="shared" si="215"/>
        <v>0</v>
      </c>
      <c r="BT85" s="57">
        <f t="shared" si="216"/>
        <v>0</v>
      </c>
      <c r="BU85" s="55">
        <f t="shared" si="217"/>
        <v>0</v>
      </c>
      <c r="BV85" s="56">
        <f t="shared" si="218"/>
        <v>-2</v>
      </c>
      <c r="BW85" s="56">
        <f t="shared" si="219"/>
        <v>0</v>
      </c>
      <c r="BX85" s="57">
        <f t="shared" si="220"/>
        <v>0</v>
      </c>
      <c r="BY85" s="55">
        <f t="shared" si="221"/>
        <v>0</v>
      </c>
      <c r="BZ85" s="56">
        <f t="shared" si="222"/>
        <v>0</v>
      </c>
      <c r="CA85" s="56">
        <f t="shared" si="223"/>
        <v>0</v>
      </c>
      <c r="CB85" s="57">
        <f t="shared" si="224"/>
        <v>0</v>
      </c>
      <c r="CC85" s="55">
        <f t="shared" si="225"/>
        <v>0</v>
      </c>
      <c r="CD85" s="56">
        <f t="shared" si="226"/>
        <v>0</v>
      </c>
      <c r="CE85" s="56">
        <f t="shared" si="227"/>
        <v>0</v>
      </c>
      <c r="CF85" s="57">
        <f t="shared" si="228"/>
        <v>0</v>
      </c>
      <c r="CG85" s="55">
        <f t="shared" si="229"/>
        <v>0</v>
      </c>
      <c r="CH85" s="56">
        <f t="shared" si="230"/>
        <v>0</v>
      </c>
      <c r="CI85" s="56">
        <f t="shared" si="231"/>
        <v>0</v>
      </c>
      <c r="CJ85" s="57">
        <f t="shared" si="232"/>
        <v>0</v>
      </c>
      <c r="CK85" s="55">
        <f t="shared" si="233"/>
        <v>0</v>
      </c>
      <c r="CL85" s="56">
        <f t="shared" si="234"/>
        <v>0</v>
      </c>
      <c r="CM85" s="56">
        <f t="shared" si="235"/>
        <v>0</v>
      </c>
      <c r="CN85" s="57">
        <f t="shared" si="236"/>
        <v>0</v>
      </c>
      <c r="CO85" s="55">
        <f t="shared" si="237"/>
        <v>0</v>
      </c>
      <c r="CP85" s="56">
        <f t="shared" si="238"/>
        <v>0</v>
      </c>
      <c r="CQ85" s="56">
        <f t="shared" si="239"/>
        <v>0</v>
      </c>
      <c r="CR85" s="57">
        <f t="shared" si="240"/>
        <v>-1</v>
      </c>
      <c r="CS85" s="55">
        <f t="shared" si="241"/>
        <v>0</v>
      </c>
      <c r="CT85" s="56">
        <f t="shared" si="242"/>
        <v>0</v>
      </c>
      <c r="CU85" s="56">
        <f t="shared" si="243"/>
        <v>0</v>
      </c>
      <c r="CV85" s="57">
        <f t="shared" si="244"/>
        <v>0</v>
      </c>
    </row>
    <row r="86" spans="2:100" ht="16.5" customHeight="1">
      <c r="B86"/>
      <c r="C86"/>
      <c r="D86"/>
      <c r="E86"/>
      <c r="F86"/>
      <c r="G86"/>
      <c r="H86"/>
      <c r="I86"/>
      <c r="J86"/>
      <c r="K86"/>
      <c r="L86"/>
      <c r="M86"/>
      <c r="N86"/>
      <c r="O86"/>
      <c r="P86"/>
      <c r="Q86"/>
      <c r="R86"/>
      <c r="S86"/>
      <c r="T86" s="165"/>
      <c r="U86" s="55">
        <f t="shared" si="165"/>
        <v>0</v>
      </c>
      <c r="V86" s="56">
        <f t="shared" si="166"/>
        <v>0</v>
      </c>
      <c r="W86" s="56">
        <f t="shared" si="167"/>
        <v>0</v>
      </c>
      <c r="X86" s="57">
        <f t="shared" si="168"/>
        <v>0</v>
      </c>
      <c r="Y86" s="55">
        <f t="shared" si="169"/>
        <v>0</v>
      </c>
      <c r="Z86" s="56">
        <f t="shared" si="170"/>
        <v>0</v>
      </c>
      <c r="AA86" s="56">
        <f t="shared" si="171"/>
        <v>0</v>
      </c>
      <c r="AB86" s="57">
        <f t="shared" si="172"/>
        <v>0</v>
      </c>
      <c r="AC86" s="55">
        <f t="shared" si="173"/>
        <v>0</v>
      </c>
      <c r="AD86" s="56">
        <f t="shared" si="174"/>
        <v>0</v>
      </c>
      <c r="AE86" s="56">
        <f t="shared" si="175"/>
        <v>0</v>
      </c>
      <c r="AF86" s="57">
        <f t="shared" si="176"/>
        <v>0</v>
      </c>
      <c r="AG86" s="55">
        <f t="shared" si="177"/>
        <v>0</v>
      </c>
      <c r="AH86" s="56">
        <f t="shared" si="178"/>
        <v>0</v>
      </c>
      <c r="AI86" s="56">
        <f t="shared" si="179"/>
        <v>0</v>
      </c>
      <c r="AJ86" s="57">
        <f t="shared" si="180"/>
        <v>0</v>
      </c>
      <c r="AK86" s="55">
        <f t="shared" si="181"/>
        <v>0</v>
      </c>
      <c r="AL86" s="56">
        <f t="shared" si="182"/>
        <v>0</v>
      </c>
      <c r="AM86" s="56">
        <f t="shared" si="183"/>
        <v>0</v>
      </c>
      <c r="AN86" s="57">
        <f t="shared" si="184"/>
        <v>0</v>
      </c>
      <c r="AO86" s="55">
        <f t="shared" si="185"/>
        <v>0</v>
      </c>
      <c r="AP86" s="56">
        <f t="shared" si="186"/>
        <v>0</v>
      </c>
      <c r="AQ86" s="56">
        <f t="shared" si="187"/>
        <v>0</v>
      </c>
      <c r="AR86" s="57">
        <f t="shared" si="188"/>
        <v>0</v>
      </c>
      <c r="AS86" s="55">
        <f t="shared" si="189"/>
        <v>0</v>
      </c>
      <c r="AT86" s="56">
        <f t="shared" si="190"/>
        <v>0</v>
      </c>
      <c r="AU86" s="56">
        <f t="shared" si="191"/>
        <v>0</v>
      </c>
      <c r="AV86" s="57">
        <f t="shared" si="192"/>
        <v>0</v>
      </c>
      <c r="AW86" s="55">
        <f t="shared" si="193"/>
        <v>0</v>
      </c>
      <c r="AX86" s="56">
        <f t="shared" si="194"/>
        <v>0</v>
      </c>
      <c r="AY86" s="56">
        <f t="shared" si="195"/>
        <v>0</v>
      </c>
      <c r="AZ86" s="57">
        <f t="shared" si="196"/>
        <v>0</v>
      </c>
      <c r="BA86" s="55">
        <f t="shared" si="197"/>
        <v>0</v>
      </c>
      <c r="BB86" s="56">
        <f t="shared" si="198"/>
        <v>0</v>
      </c>
      <c r="BC86" s="56">
        <f t="shared" si="199"/>
        <v>0</v>
      </c>
      <c r="BD86" s="57">
        <f t="shared" si="200"/>
        <v>0</v>
      </c>
      <c r="BE86" s="55">
        <f t="shared" si="201"/>
        <v>0</v>
      </c>
      <c r="BF86" s="56">
        <f t="shared" si="202"/>
        <v>0</v>
      </c>
      <c r="BG86" s="56">
        <f t="shared" si="203"/>
        <v>0</v>
      </c>
      <c r="BH86" s="57">
        <f t="shared" si="204"/>
        <v>0</v>
      </c>
      <c r="BI86" s="55">
        <f t="shared" si="205"/>
        <v>-2</v>
      </c>
      <c r="BJ86" s="56">
        <f t="shared" si="206"/>
        <v>0</v>
      </c>
      <c r="BK86" s="56">
        <f t="shared" si="207"/>
        <v>0</v>
      </c>
      <c r="BL86" s="57">
        <f t="shared" si="208"/>
        <v>0</v>
      </c>
      <c r="BM86" s="55">
        <f t="shared" si="209"/>
        <v>0</v>
      </c>
      <c r="BN86" s="56">
        <f t="shared" si="210"/>
        <v>0</v>
      </c>
      <c r="BO86" s="56">
        <f t="shared" si="211"/>
        <v>0</v>
      </c>
      <c r="BP86" s="57">
        <f t="shared" si="212"/>
        <v>0</v>
      </c>
      <c r="BQ86" s="55">
        <f t="shared" si="213"/>
        <v>0</v>
      </c>
      <c r="BR86" s="56">
        <f t="shared" si="214"/>
        <v>0</v>
      </c>
      <c r="BS86" s="56">
        <f t="shared" si="215"/>
        <v>0</v>
      </c>
      <c r="BT86" s="57">
        <f t="shared" si="216"/>
        <v>0</v>
      </c>
      <c r="BU86" s="55">
        <f t="shared" si="217"/>
        <v>0</v>
      </c>
      <c r="BV86" s="56">
        <f t="shared" si="218"/>
        <v>0</v>
      </c>
      <c r="BW86" s="56">
        <f t="shared" si="219"/>
        <v>0</v>
      </c>
      <c r="BX86" s="57">
        <f t="shared" si="220"/>
        <v>0</v>
      </c>
      <c r="BY86" s="55">
        <f t="shared" si="221"/>
        <v>0</v>
      </c>
      <c r="BZ86" s="56">
        <f t="shared" si="222"/>
        <v>0</v>
      </c>
      <c r="CA86" s="56">
        <f t="shared" si="223"/>
        <v>0</v>
      </c>
      <c r="CB86" s="57">
        <f t="shared" si="224"/>
        <v>0</v>
      </c>
      <c r="CC86" s="55">
        <f t="shared" si="225"/>
        <v>0</v>
      </c>
      <c r="CD86" s="56">
        <f t="shared" si="226"/>
        <v>0</v>
      </c>
      <c r="CE86" s="56">
        <f t="shared" si="227"/>
        <v>-2</v>
      </c>
      <c r="CF86" s="57">
        <f t="shared" si="228"/>
        <v>0</v>
      </c>
      <c r="CG86" s="55">
        <f t="shared" si="229"/>
        <v>0</v>
      </c>
      <c r="CH86" s="56">
        <f t="shared" si="230"/>
        <v>0</v>
      </c>
      <c r="CI86" s="56">
        <f t="shared" si="231"/>
        <v>0</v>
      </c>
      <c r="CJ86" s="57">
        <f t="shared" si="232"/>
        <v>0</v>
      </c>
      <c r="CK86" s="55">
        <f t="shared" si="233"/>
        <v>0</v>
      </c>
      <c r="CL86" s="56">
        <f t="shared" si="234"/>
        <v>0</v>
      </c>
      <c r="CM86" s="56">
        <f t="shared" si="235"/>
        <v>0</v>
      </c>
      <c r="CN86" s="57">
        <f t="shared" si="236"/>
        <v>0</v>
      </c>
      <c r="CO86" s="55">
        <f t="shared" si="237"/>
        <v>0</v>
      </c>
      <c r="CP86" s="56">
        <f t="shared" si="238"/>
        <v>0</v>
      </c>
      <c r="CQ86" s="56">
        <f t="shared" si="239"/>
        <v>0</v>
      </c>
      <c r="CR86" s="57">
        <f t="shared" si="240"/>
        <v>0</v>
      </c>
      <c r="CS86" s="55">
        <f t="shared" si="241"/>
        <v>0</v>
      </c>
      <c r="CT86" s="56">
        <f t="shared" si="242"/>
        <v>0</v>
      </c>
      <c r="CU86" s="56">
        <f t="shared" si="243"/>
        <v>0</v>
      </c>
      <c r="CV86" s="57">
        <f t="shared" si="244"/>
        <v>0</v>
      </c>
    </row>
    <row r="87" spans="2:100" ht="16.5" customHeight="1">
      <c r="B87"/>
      <c r="C87"/>
      <c r="D87"/>
      <c r="E87"/>
      <c r="F87"/>
      <c r="G87"/>
      <c r="H87"/>
      <c r="I87"/>
      <c r="J87"/>
      <c r="K87"/>
      <c r="L87"/>
      <c r="M87"/>
      <c r="N87"/>
      <c r="O87"/>
      <c r="P87"/>
      <c r="Q87"/>
      <c r="R87"/>
      <c r="S87"/>
      <c r="T87" s="165"/>
      <c r="U87" s="55">
        <f t="shared" si="165"/>
        <v>0</v>
      </c>
      <c r="V87" s="56">
        <f t="shared" si="166"/>
        <v>0</v>
      </c>
      <c r="W87" s="56">
        <f t="shared" si="167"/>
        <v>0</v>
      </c>
      <c r="X87" s="57">
        <f t="shared" si="168"/>
        <v>0</v>
      </c>
      <c r="Y87" s="55">
        <f t="shared" si="169"/>
        <v>0</v>
      </c>
      <c r="Z87" s="56">
        <f t="shared" si="170"/>
        <v>0</v>
      </c>
      <c r="AA87" s="56">
        <f t="shared" si="171"/>
        <v>0</v>
      </c>
      <c r="AB87" s="57">
        <f t="shared" si="172"/>
        <v>0</v>
      </c>
      <c r="AC87" s="55">
        <f t="shared" si="173"/>
        <v>0</v>
      </c>
      <c r="AD87" s="56">
        <f t="shared" si="174"/>
        <v>0</v>
      </c>
      <c r="AE87" s="56">
        <f t="shared" si="175"/>
        <v>0</v>
      </c>
      <c r="AF87" s="57">
        <f t="shared" si="176"/>
        <v>0</v>
      </c>
      <c r="AG87" s="55">
        <f t="shared" si="177"/>
        <v>0</v>
      </c>
      <c r="AH87" s="56">
        <f t="shared" si="178"/>
        <v>0</v>
      </c>
      <c r="AI87" s="56">
        <f t="shared" si="179"/>
        <v>0</v>
      </c>
      <c r="AJ87" s="57">
        <f t="shared" si="180"/>
        <v>0</v>
      </c>
      <c r="AK87" s="55">
        <f t="shared" si="181"/>
        <v>0</v>
      </c>
      <c r="AL87" s="56">
        <f t="shared" si="182"/>
        <v>0</v>
      </c>
      <c r="AM87" s="56">
        <f t="shared" si="183"/>
        <v>0</v>
      </c>
      <c r="AN87" s="57">
        <f t="shared" si="184"/>
        <v>0</v>
      </c>
      <c r="AO87" s="55">
        <f t="shared" si="185"/>
        <v>0</v>
      </c>
      <c r="AP87" s="56">
        <f t="shared" si="186"/>
        <v>0</v>
      </c>
      <c r="AQ87" s="56">
        <f t="shared" si="187"/>
        <v>0</v>
      </c>
      <c r="AR87" s="57">
        <f t="shared" si="188"/>
        <v>0</v>
      </c>
      <c r="AS87" s="55">
        <f t="shared" si="189"/>
        <v>0</v>
      </c>
      <c r="AT87" s="56">
        <f t="shared" si="190"/>
        <v>0</v>
      </c>
      <c r="AU87" s="56">
        <f t="shared" si="191"/>
        <v>0</v>
      </c>
      <c r="AV87" s="57">
        <f t="shared" si="192"/>
        <v>0</v>
      </c>
      <c r="AW87" s="55">
        <f t="shared" si="193"/>
        <v>0</v>
      </c>
      <c r="AX87" s="56">
        <f t="shared" si="194"/>
        <v>0</v>
      </c>
      <c r="AY87" s="56">
        <f t="shared" si="195"/>
        <v>0</v>
      </c>
      <c r="AZ87" s="57">
        <f t="shared" si="196"/>
        <v>0</v>
      </c>
      <c r="BA87" s="55">
        <f t="shared" si="197"/>
        <v>0</v>
      </c>
      <c r="BB87" s="56">
        <f t="shared" si="198"/>
        <v>0</v>
      </c>
      <c r="BC87" s="56">
        <f t="shared" si="199"/>
        <v>0</v>
      </c>
      <c r="BD87" s="57">
        <f t="shared" si="200"/>
        <v>0</v>
      </c>
      <c r="BE87" s="55">
        <f t="shared" si="201"/>
        <v>0</v>
      </c>
      <c r="BF87" s="56">
        <f t="shared" si="202"/>
        <v>0</v>
      </c>
      <c r="BG87" s="56">
        <f t="shared" si="203"/>
        <v>0</v>
      </c>
      <c r="BH87" s="57">
        <f t="shared" si="204"/>
        <v>0</v>
      </c>
      <c r="BI87" s="55">
        <f t="shared" si="205"/>
        <v>0</v>
      </c>
      <c r="BJ87" s="56">
        <f t="shared" si="206"/>
        <v>0</v>
      </c>
      <c r="BK87" s="56">
        <f t="shared" si="207"/>
        <v>0</v>
      </c>
      <c r="BL87" s="57">
        <f t="shared" si="208"/>
        <v>0</v>
      </c>
      <c r="BM87" s="55">
        <f t="shared" si="209"/>
        <v>0</v>
      </c>
      <c r="BN87" s="56">
        <f t="shared" si="210"/>
        <v>-1</v>
      </c>
      <c r="BO87" s="56">
        <f t="shared" si="211"/>
        <v>0</v>
      </c>
      <c r="BP87" s="57">
        <f t="shared" si="212"/>
        <v>0</v>
      </c>
      <c r="BQ87" s="55">
        <f t="shared" si="213"/>
        <v>-5</v>
      </c>
      <c r="BR87" s="56">
        <f t="shared" si="214"/>
        <v>0</v>
      </c>
      <c r="BS87" s="56">
        <f t="shared" si="215"/>
        <v>0</v>
      </c>
      <c r="BT87" s="57">
        <f t="shared" si="216"/>
        <v>0</v>
      </c>
      <c r="BU87" s="55">
        <f t="shared" si="217"/>
        <v>0</v>
      </c>
      <c r="BV87" s="56">
        <f t="shared" si="218"/>
        <v>0</v>
      </c>
      <c r="BW87" s="56">
        <f t="shared" si="219"/>
        <v>0</v>
      </c>
      <c r="BX87" s="57">
        <f t="shared" si="220"/>
        <v>0</v>
      </c>
      <c r="BY87" s="55">
        <f t="shared" si="221"/>
        <v>0</v>
      </c>
      <c r="BZ87" s="56">
        <f t="shared" si="222"/>
        <v>0</v>
      </c>
      <c r="CA87" s="56">
        <f t="shared" si="223"/>
        <v>0</v>
      </c>
      <c r="CB87" s="57">
        <f t="shared" si="224"/>
        <v>0</v>
      </c>
      <c r="CC87" s="55">
        <f t="shared" si="225"/>
        <v>0</v>
      </c>
      <c r="CD87" s="56">
        <f t="shared" si="226"/>
        <v>0</v>
      </c>
      <c r="CE87" s="56">
        <f t="shared" si="227"/>
        <v>0</v>
      </c>
      <c r="CF87" s="57">
        <f t="shared" si="228"/>
        <v>0</v>
      </c>
      <c r="CG87" s="55">
        <f t="shared" si="229"/>
        <v>0</v>
      </c>
      <c r="CH87" s="56">
        <f t="shared" si="230"/>
        <v>0</v>
      </c>
      <c r="CI87" s="56">
        <f t="shared" si="231"/>
        <v>0</v>
      </c>
      <c r="CJ87" s="57">
        <f t="shared" si="232"/>
        <v>0</v>
      </c>
      <c r="CK87" s="55">
        <f t="shared" si="233"/>
        <v>0</v>
      </c>
      <c r="CL87" s="56">
        <f t="shared" si="234"/>
        <v>0</v>
      </c>
      <c r="CM87" s="56">
        <f t="shared" si="235"/>
        <v>-6</v>
      </c>
      <c r="CN87" s="57">
        <f t="shared" si="236"/>
        <v>0</v>
      </c>
      <c r="CO87" s="55">
        <f t="shared" si="237"/>
        <v>0</v>
      </c>
      <c r="CP87" s="56">
        <f t="shared" si="238"/>
        <v>0</v>
      </c>
      <c r="CQ87" s="56">
        <f t="shared" si="239"/>
        <v>0</v>
      </c>
      <c r="CR87" s="57">
        <f t="shared" si="240"/>
        <v>0</v>
      </c>
      <c r="CS87" s="55">
        <f t="shared" si="241"/>
        <v>0</v>
      </c>
      <c r="CT87" s="56">
        <f t="shared" si="242"/>
        <v>0</v>
      </c>
      <c r="CU87" s="56">
        <f t="shared" si="243"/>
        <v>0</v>
      </c>
      <c r="CV87" s="57">
        <f t="shared" si="244"/>
        <v>0</v>
      </c>
    </row>
    <row r="88" spans="2:100" ht="16.5" customHeight="1">
      <c r="B88"/>
      <c r="C88"/>
      <c r="D88"/>
      <c r="E88"/>
      <c r="F88"/>
      <c r="G88"/>
      <c r="H88"/>
      <c r="I88"/>
      <c r="J88"/>
      <c r="K88"/>
      <c r="L88"/>
      <c r="M88"/>
      <c r="N88"/>
      <c r="O88"/>
      <c r="P88"/>
      <c r="Q88"/>
      <c r="R88"/>
      <c r="S88"/>
      <c r="T88" s="165"/>
      <c r="U88" s="55">
        <f t="shared" si="165"/>
        <v>0</v>
      </c>
      <c r="V88" s="56">
        <f t="shared" si="166"/>
        <v>0</v>
      </c>
      <c r="W88" s="56">
        <f t="shared" si="167"/>
        <v>0</v>
      </c>
      <c r="X88" s="57">
        <f t="shared" si="168"/>
        <v>0</v>
      </c>
      <c r="Y88" s="55">
        <f t="shared" si="169"/>
        <v>0</v>
      </c>
      <c r="Z88" s="56">
        <f t="shared" si="170"/>
        <v>0</v>
      </c>
      <c r="AA88" s="56">
        <f t="shared" si="171"/>
        <v>0</v>
      </c>
      <c r="AB88" s="57">
        <f t="shared" si="172"/>
        <v>0</v>
      </c>
      <c r="AC88" s="55">
        <f t="shared" si="173"/>
        <v>0</v>
      </c>
      <c r="AD88" s="56">
        <f t="shared" si="174"/>
        <v>0</v>
      </c>
      <c r="AE88" s="56">
        <f t="shared" si="175"/>
        <v>0</v>
      </c>
      <c r="AF88" s="57">
        <f t="shared" si="176"/>
        <v>0</v>
      </c>
      <c r="AG88" s="55">
        <f t="shared" si="177"/>
        <v>0</v>
      </c>
      <c r="AH88" s="56">
        <f t="shared" si="178"/>
        <v>0</v>
      </c>
      <c r="AI88" s="56">
        <f t="shared" si="179"/>
        <v>0</v>
      </c>
      <c r="AJ88" s="57">
        <f t="shared" si="180"/>
        <v>0</v>
      </c>
      <c r="AK88" s="55">
        <f t="shared" si="181"/>
        <v>0</v>
      </c>
      <c r="AL88" s="56">
        <f t="shared" si="182"/>
        <v>0</v>
      </c>
      <c r="AM88" s="56">
        <f t="shared" si="183"/>
        <v>0</v>
      </c>
      <c r="AN88" s="57">
        <f t="shared" si="184"/>
        <v>0</v>
      </c>
      <c r="AO88" s="55">
        <f t="shared" si="185"/>
        <v>0</v>
      </c>
      <c r="AP88" s="56">
        <f t="shared" si="186"/>
        <v>0</v>
      </c>
      <c r="AQ88" s="56">
        <f t="shared" si="187"/>
        <v>0</v>
      </c>
      <c r="AR88" s="57">
        <f t="shared" si="188"/>
        <v>0</v>
      </c>
      <c r="AS88" s="55">
        <f t="shared" si="189"/>
        <v>0</v>
      </c>
      <c r="AT88" s="56">
        <f t="shared" si="190"/>
        <v>0</v>
      </c>
      <c r="AU88" s="56">
        <f t="shared" si="191"/>
        <v>0</v>
      </c>
      <c r="AV88" s="57">
        <f t="shared" si="192"/>
        <v>0</v>
      </c>
      <c r="AW88" s="55">
        <f t="shared" si="193"/>
        <v>0</v>
      </c>
      <c r="AX88" s="56">
        <f t="shared" si="194"/>
        <v>0</v>
      </c>
      <c r="AY88" s="56">
        <f t="shared" si="195"/>
        <v>0</v>
      </c>
      <c r="AZ88" s="57">
        <f t="shared" si="196"/>
        <v>0</v>
      </c>
      <c r="BA88" s="55">
        <f t="shared" si="197"/>
        <v>0</v>
      </c>
      <c r="BB88" s="56">
        <f t="shared" si="198"/>
        <v>0</v>
      </c>
      <c r="BC88" s="56">
        <f t="shared" si="199"/>
        <v>0</v>
      </c>
      <c r="BD88" s="57">
        <f t="shared" si="200"/>
        <v>0</v>
      </c>
      <c r="BE88" s="55">
        <f t="shared" si="201"/>
        <v>0</v>
      </c>
      <c r="BF88" s="56">
        <f t="shared" si="202"/>
        <v>0</v>
      </c>
      <c r="BG88" s="56">
        <f t="shared" si="203"/>
        <v>0</v>
      </c>
      <c r="BH88" s="57">
        <f t="shared" si="204"/>
        <v>0</v>
      </c>
      <c r="BI88" s="55">
        <f t="shared" si="205"/>
        <v>0</v>
      </c>
      <c r="BJ88" s="56">
        <f t="shared" si="206"/>
        <v>0</v>
      </c>
      <c r="BK88" s="56">
        <f t="shared" si="207"/>
        <v>0</v>
      </c>
      <c r="BL88" s="57">
        <f t="shared" si="208"/>
        <v>0</v>
      </c>
      <c r="BM88" s="55">
        <f t="shared" si="209"/>
        <v>0</v>
      </c>
      <c r="BN88" s="56">
        <f t="shared" si="210"/>
        <v>0</v>
      </c>
      <c r="BO88" s="56">
        <f t="shared" si="211"/>
        <v>0</v>
      </c>
      <c r="BP88" s="57">
        <f t="shared" si="212"/>
        <v>0</v>
      </c>
      <c r="BQ88" s="55">
        <f t="shared" si="213"/>
        <v>0</v>
      </c>
      <c r="BR88" s="56">
        <f t="shared" si="214"/>
        <v>0</v>
      </c>
      <c r="BS88" s="56">
        <f t="shared" si="215"/>
        <v>0</v>
      </c>
      <c r="BT88" s="57">
        <f t="shared" si="216"/>
        <v>0</v>
      </c>
      <c r="BU88" s="55">
        <f t="shared" si="217"/>
        <v>0</v>
      </c>
      <c r="BV88" s="56">
        <f t="shared" si="218"/>
        <v>0</v>
      </c>
      <c r="BW88" s="56">
        <f t="shared" si="219"/>
        <v>0</v>
      </c>
      <c r="BX88" s="57">
        <f t="shared" si="220"/>
        <v>0</v>
      </c>
      <c r="BY88" s="55">
        <f t="shared" si="221"/>
        <v>0</v>
      </c>
      <c r="BZ88" s="56">
        <f t="shared" si="222"/>
        <v>-3</v>
      </c>
      <c r="CA88" s="56">
        <f t="shared" si="223"/>
        <v>0</v>
      </c>
      <c r="CB88" s="57">
        <f t="shared" si="224"/>
        <v>0</v>
      </c>
      <c r="CC88" s="55">
        <f t="shared" si="225"/>
        <v>0</v>
      </c>
      <c r="CD88" s="56">
        <f t="shared" si="226"/>
        <v>0</v>
      </c>
      <c r="CE88" s="56">
        <f t="shared" si="227"/>
        <v>0</v>
      </c>
      <c r="CF88" s="57">
        <f t="shared" si="228"/>
        <v>0</v>
      </c>
      <c r="CG88" s="55">
        <f t="shared" si="229"/>
        <v>0</v>
      </c>
      <c r="CH88" s="56">
        <f t="shared" si="230"/>
        <v>0</v>
      </c>
      <c r="CI88" s="56">
        <f t="shared" si="231"/>
        <v>0</v>
      </c>
      <c r="CJ88" s="57">
        <f t="shared" si="232"/>
        <v>0</v>
      </c>
      <c r="CK88" s="55">
        <f t="shared" si="233"/>
        <v>0</v>
      </c>
      <c r="CL88" s="56">
        <f t="shared" si="234"/>
        <v>0</v>
      </c>
      <c r="CM88" s="56">
        <f t="shared" si="235"/>
        <v>0</v>
      </c>
      <c r="CN88" s="57">
        <f t="shared" si="236"/>
        <v>0</v>
      </c>
      <c r="CO88" s="55">
        <f t="shared" si="237"/>
        <v>0</v>
      </c>
      <c r="CP88" s="56">
        <f t="shared" si="238"/>
        <v>0</v>
      </c>
      <c r="CQ88" s="56">
        <f t="shared" si="239"/>
        <v>0</v>
      </c>
      <c r="CR88" s="57">
        <f t="shared" si="240"/>
        <v>0</v>
      </c>
      <c r="CS88" s="55">
        <f t="shared" si="241"/>
        <v>0</v>
      </c>
      <c r="CT88" s="56">
        <f t="shared" si="242"/>
        <v>0</v>
      </c>
      <c r="CU88" s="56">
        <f t="shared" si="243"/>
        <v>0</v>
      </c>
      <c r="CV88" s="57">
        <f t="shared" si="244"/>
        <v>-1</v>
      </c>
    </row>
    <row r="89" spans="2:100" ht="16.5" customHeight="1">
      <c r="B89"/>
      <c r="C89"/>
      <c r="D89"/>
      <c r="E89"/>
      <c r="F89"/>
      <c r="G89"/>
      <c r="H89"/>
      <c r="I89"/>
      <c r="J89"/>
      <c r="K89"/>
      <c r="L89"/>
      <c r="M89"/>
      <c r="N89"/>
      <c r="O89"/>
      <c r="P89"/>
      <c r="Q89"/>
      <c r="R89"/>
      <c r="S89"/>
      <c r="T89" s="165"/>
      <c r="U89" s="55">
        <f t="shared" si="165"/>
        <v>-1</v>
      </c>
      <c r="V89" s="56">
        <f t="shared" si="166"/>
        <v>0</v>
      </c>
      <c r="W89" s="56">
        <f t="shared" si="167"/>
        <v>0</v>
      </c>
      <c r="X89" s="57">
        <f t="shared" si="168"/>
        <v>0</v>
      </c>
      <c r="Y89" s="55">
        <f t="shared" si="169"/>
        <v>0</v>
      </c>
      <c r="Z89" s="56">
        <f t="shared" si="170"/>
        <v>-10</v>
      </c>
      <c r="AA89" s="56">
        <f t="shared" si="171"/>
        <v>0</v>
      </c>
      <c r="AB89" s="57">
        <f t="shared" si="172"/>
        <v>0</v>
      </c>
      <c r="AC89" s="55">
        <f t="shared" si="173"/>
        <v>0</v>
      </c>
      <c r="AD89" s="56">
        <f t="shared" si="174"/>
        <v>0</v>
      </c>
      <c r="AE89" s="56">
        <f t="shared" si="175"/>
        <v>0</v>
      </c>
      <c r="AF89" s="57">
        <f t="shared" si="176"/>
        <v>0</v>
      </c>
      <c r="AG89" s="55">
        <f t="shared" si="177"/>
        <v>0</v>
      </c>
      <c r="AH89" s="56">
        <f t="shared" si="178"/>
        <v>0</v>
      </c>
      <c r="AI89" s="56">
        <f t="shared" si="179"/>
        <v>0</v>
      </c>
      <c r="AJ89" s="57">
        <f t="shared" si="180"/>
        <v>0</v>
      </c>
      <c r="AK89" s="55">
        <f t="shared" si="181"/>
        <v>0</v>
      </c>
      <c r="AL89" s="56">
        <f t="shared" si="182"/>
        <v>0</v>
      </c>
      <c r="AM89" s="56">
        <f t="shared" si="183"/>
        <v>0</v>
      </c>
      <c r="AN89" s="57">
        <f t="shared" si="184"/>
        <v>0</v>
      </c>
      <c r="AO89" s="55">
        <f t="shared" si="185"/>
        <v>0</v>
      </c>
      <c r="AP89" s="56">
        <f t="shared" si="186"/>
        <v>0</v>
      </c>
      <c r="AQ89" s="56">
        <f t="shared" si="187"/>
        <v>-2</v>
      </c>
      <c r="AR89" s="57">
        <f t="shared" si="188"/>
        <v>0</v>
      </c>
      <c r="AS89" s="55">
        <f t="shared" si="189"/>
        <v>0</v>
      </c>
      <c r="AT89" s="56">
        <f t="shared" si="190"/>
        <v>0</v>
      </c>
      <c r="AU89" s="56">
        <f t="shared" si="191"/>
        <v>0</v>
      </c>
      <c r="AV89" s="57">
        <f t="shared" si="192"/>
        <v>-6</v>
      </c>
      <c r="AW89" s="55">
        <f t="shared" si="193"/>
        <v>0</v>
      </c>
      <c r="AX89" s="56">
        <f t="shared" si="194"/>
        <v>0</v>
      </c>
      <c r="AY89" s="56">
        <f t="shared" si="195"/>
        <v>0</v>
      </c>
      <c r="AZ89" s="57">
        <f t="shared" si="196"/>
        <v>0</v>
      </c>
      <c r="BA89" s="55">
        <f t="shared" si="197"/>
        <v>0</v>
      </c>
      <c r="BB89" s="56">
        <f t="shared" si="198"/>
        <v>0</v>
      </c>
      <c r="BC89" s="56">
        <f t="shared" si="199"/>
        <v>0</v>
      </c>
      <c r="BD89" s="57">
        <f t="shared" si="200"/>
        <v>0</v>
      </c>
      <c r="BE89" s="55">
        <f t="shared" si="201"/>
        <v>0</v>
      </c>
      <c r="BF89" s="56">
        <f t="shared" si="202"/>
        <v>0</v>
      </c>
      <c r="BG89" s="56">
        <f t="shared" si="203"/>
        <v>0</v>
      </c>
      <c r="BH89" s="57">
        <f t="shared" si="204"/>
        <v>0</v>
      </c>
      <c r="BI89" s="55">
        <f t="shared" si="205"/>
        <v>0</v>
      </c>
      <c r="BJ89" s="56">
        <f t="shared" si="206"/>
        <v>0</v>
      </c>
      <c r="BK89" s="56">
        <f t="shared" si="207"/>
        <v>0</v>
      </c>
      <c r="BL89" s="57">
        <f t="shared" si="208"/>
        <v>0</v>
      </c>
      <c r="BM89" s="55">
        <f t="shared" si="209"/>
        <v>0</v>
      </c>
      <c r="BN89" s="56">
        <f t="shared" si="210"/>
        <v>0</v>
      </c>
      <c r="BO89" s="56">
        <f t="shared" si="211"/>
        <v>0</v>
      </c>
      <c r="BP89" s="57">
        <f t="shared" si="212"/>
        <v>0</v>
      </c>
      <c r="BQ89" s="55">
        <f t="shared" si="213"/>
        <v>0</v>
      </c>
      <c r="BR89" s="56">
        <f t="shared" si="214"/>
        <v>0</v>
      </c>
      <c r="BS89" s="56">
        <f t="shared" si="215"/>
        <v>0</v>
      </c>
      <c r="BT89" s="57">
        <f t="shared" si="216"/>
        <v>0</v>
      </c>
      <c r="BU89" s="55">
        <f t="shared" si="217"/>
        <v>0</v>
      </c>
      <c r="BV89" s="56">
        <f t="shared" si="218"/>
        <v>0</v>
      </c>
      <c r="BW89" s="56">
        <f t="shared" si="219"/>
        <v>0</v>
      </c>
      <c r="BX89" s="57">
        <f t="shared" si="220"/>
        <v>0</v>
      </c>
      <c r="BY89" s="55">
        <f t="shared" si="221"/>
        <v>0</v>
      </c>
      <c r="BZ89" s="56">
        <f t="shared" si="222"/>
        <v>0</v>
      </c>
      <c r="CA89" s="56">
        <f t="shared" si="223"/>
        <v>0</v>
      </c>
      <c r="CB89" s="57">
        <f t="shared" si="224"/>
        <v>0</v>
      </c>
      <c r="CC89" s="55">
        <f t="shared" si="225"/>
        <v>0</v>
      </c>
      <c r="CD89" s="56">
        <f t="shared" si="226"/>
        <v>0</v>
      </c>
      <c r="CE89" s="56">
        <f t="shared" si="227"/>
        <v>0</v>
      </c>
      <c r="CF89" s="57">
        <f t="shared" si="228"/>
        <v>0</v>
      </c>
      <c r="CG89" s="55">
        <f t="shared" si="229"/>
        <v>0</v>
      </c>
      <c r="CH89" s="56">
        <f t="shared" si="230"/>
        <v>0</v>
      </c>
      <c r="CI89" s="56">
        <f t="shared" si="231"/>
        <v>0</v>
      </c>
      <c r="CJ89" s="57">
        <f t="shared" si="232"/>
        <v>0</v>
      </c>
      <c r="CK89" s="55">
        <f t="shared" si="233"/>
        <v>0</v>
      </c>
      <c r="CL89" s="56">
        <f t="shared" si="234"/>
        <v>0</v>
      </c>
      <c r="CM89" s="56">
        <f t="shared" si="235"/>
        <v>0</v>
      </c>
      <c r="CN89" s="57">
        <f t="shared" si="236"/>
        <v>0</v>
      </c>
      <c r="CO89" s="55">
        <f t="shared" si="237"/>
        <v>0</v>
      </c>
      <c r="CP89" s="56">
        <f t="shared" si="238"/>
        <v>0</v>
      </c>
      <c r="CQ89" s="56">
        <f t="shared" si="239"/>
        <v>0</v>
      </c>
      <c r="CR89" s="57">
        <f t="shared" si="240"/>
        <v>0</v>
      </c>
      <c r="CS89" s="55">
        <f t="shared" si="241"/>
        <v>0</v>
      </c>
      <c r="CT89" s="56">
        <f t="shared" si="242"/>
        <v>0</v>
      </c>
      <c r="CU89" s="56">
        <f t="shared" si="243"/>
        <v>0</v>
      </c>
      <c r="CV89" s="57">
        <f t="shared" si="244"/>
        <v>0</v>
      </c>
    </row>
    <row r="90" spans="2:100" ht="16.5" customHeight="1">
      <c r="B90"/>
      <c r="C90"/>
      <c r="D90"/>
      <c r="E90"/>
      <c r="F90"/>
      <c r="G90"/>
      <c r="H90"/>
      <c r="I90"/>
      <c r="J90"/>
      <c r="K90"/>
      <c r="L90"/>
      <c r="M90"/>
      <c r="N90"/>
      <c r="O90"/>
      <c r="P90"/>
      <c r="Q90"/>
      <c r="R90"/>
      <c r="S90"/>
      <c r="T90" s="165"/>
      <c r="U90" s="55">
        <f t="shared" si="165"/>
        <v>0</v>
      </c>
      <c r="V90" s="56">
        <f t="shared" si="166"/>
        <v>0</v>
      </c>
      <c r="W90" s="56">
        <f t="shared" si="167"/>
        <v>0</v>
      </c>
      <c r="X90" s="57">
        <f t="shared" si="168"/>
        <v>0</v>
      </c>
      <c r="Y90" s="55">
        <f t="shared" si="169"/>
        <v>0</v>
      </c>
      <c r="Z90" s="56">
        <f t="shared" si="170"/>
        <v>0</v>
      </c>
      <c r="AA90" s="56">
        <f t="shared" si="171"/>
        <v>0</v>
      </c>
      <c r="AB90" s="57">
        <f t="shared" si="172"/>
        <v>0</v>
      </c>
      <c r="AC90" s="55">
        <f t="shared" si="173"/>
        <v>0</v>
      </c>
      <c r="AD90" s="56">
        <f t="shared" si="174"/>
        <v>-2</v>
      </c>
      <c r="AE90" s="56">
        <f t="shared" si="175"/>
        <v>0</v>
      </c>
      <c r="AF90" s="57">
        <f t="shared" si="176"/>
        <v>0</v>
      </c>
      <c r="AG90" s="55">
        <f t="shared" si="177"/>
        <v>0</v>
      </c>
      <c r="AH90" s="56">
        <f t="shared" si="178"/>
        <v>0</v>
      </c>
      <c r="AI90" s="56">
        <f t="shared" si="179"/>
        <v>0</v>
      </c>
      <c r="AJ90" s="57">
        <f t="shared" si="180"/>
        <v>0</v>
      </c>
      <c r="AK90" s="55">
        <f t="shared" si="181"/>
        <v>0</v>
      </c>
      <c r="AL90" s="56">
        <f t="shared" si="182"/>
        <v>0</v>
      </c>
      <c r="AM90" s="56">
        <f t="shared" si="183"/>
        <v>0</v>
      </c>
      <c r="AN90" s="57">
        <f t="shared" si="184"/>
        <v>0</v>
      </c>
      <c r="AO90" s="55">
        <f t="shared" si="185"/>
        <v>0</v>
      </c>
      <c r="AP90" s="56">
        <f t="shared" si="186"/>
        <v>0</v>
      </c>
      <c r="AQ90" s="56">
        <f t="shared" si="187"/>
        <v>0</v>
      </c>
      <c r="AR90" s="57">
        <f t="shared" si="188"/>
        <v>0</v>
      </c>
      <c r="AS90" s="55">
        <f t="shared" si="189"/>
        <v>0</v>
      </c>
      <c r="AT90" s="56">
        <f t="shared" si="190"/>
        <v>0</v>
      </c>
      <c r="AU90" s="56">
        <f t="shared" si="191"/>
        <v>0</v>
      </c>
      <c r="AV90" s="57">
        <f t="shared" si="192"/>
        <v>0</v>
      </c>
      <c r="AW90" s="55">
        <f t="shared" si="193"/>
        <v>0</v>
      </c>
      <c r="AX90" s="56">
        <f t="shared" si="194"/>
        <v>0</v>
      </c>
      <c r="AY90" s="56">
        <f t="shared" si="195"/>
        <v>0</v>
      </c>
      <c r="AZ90" s="57">
        <f t="shared" si="196"/>
        <v>-1</v>
      </c>
      <c r="BA90" s="55">
        <f t="shared" si="197"/>
        <v>0</v>
      </c>
      <c r="BB90" s="56">
        <f t="shared" si="198"/>
        <v>0</v>
      </c>
      <c r="BC90" s="56">
        <f t="shared" si="199"/>
        <v>0</v>
      </c>
      <c r="BD90" s="57">
        <f t="shared" si="200"/>
        <v>0</v>
      </c>
      <c r="BE90" s="55">
        <f t="shared" si="201"/>
        <v>0</v>
      </c>
      <c r="BF90" s="56">
        <f t="shared" si="202"/>
        <v>0</v>
      </c>
      <c r="BG90" s="56">
        <f t="shared" si="203"/>
        <v>-3</v>
      </c>
      <c r="BH90" s="57">
        <f t="shared" si="204"/>
        <v>0</v>
      </c>
      <c r="BI90" s="55">
        <f t="shared" si="205"/>
        <v>0</v>
      </c>
      <c r="BJ90" s="56">
        <f t="shared" si="206"/>
        <v>0</v>
      </c>
      <c r="BK90" s="56">
        <f t="shared" si="207"/>
        <v>0</v>
      </c>
      <c r="BL90" s="57">
        <f t="shared" si="208"/>
        <v>0</v>
      </c>
      <c r="BM90" s="55">
        <f t="shared" si="209"/>
        <v>0</v>
      </c>
      <c r="BN90" s="56">
        <f t="shared" si="210"/>
        <v>0</v>
      </c>
      <c r="BO90" s="56">
        <f t="shared" si="211"/>
        <v>0</v>
      </c>
      <c r="BP90" s="57">
        <f t="shared" si="212"/>
        <v>0</v>
      </c>
      <c r="BQ90" s="55">
        <f t="shared" si="213"/>
        <v>0</v>
      </c>
      <c r="BR90" s="56">
        <f t="shared" si="214"/>
        <v>0</v>
      </c>
      <c r="BS90" s="56">
        <f t="shared" si="215"/>
        <v>0</v>
      </c>
      <c r="BT90" s="57">
        <f t="shared" si="216"/>
        <v>0</v>
      </c>
      <c r="BU90" s="55">
        <f t="shared" si="217"/>
        <v>0</v>
      </c>
      <c r="BV90" s="56">
        <f t="shared" si="218"/>
        <v>0</v>
      </c>
      <c r="BW90" s="56">
        <f t="shared" si="219"/>
        <v>0</v>
      </c>
      <c r="BX90" s="57">
        <f t="shared" si="220"/>
        <v>0</v>
      </c>
      <c r="BY90" s="55">
        <f t="shared" si="221"/>
        <v>0</v>
      </c>
      <c r="BZ90" s="56">
        <f t="shared" si="222"/>
        <v>0</v>
      </c>
      <c r="CA90" s="56">
        <f t="shared" si="223"/>
        <v>0</v>
      </c>
      <c r="CB90" s="57">
        <f t="shared" si="224"/>
        <v>0</v>
      </c>
      <c r="CC90" s="55">
        <f t="shared" si="225"/>
        <v>0</v>
      </c>
      <c r="CD90" s="56">
        <f t="shared" si="226"/>
        <v>0</v>
      </c>
      <c r="CE90" s="56">
        <f t="shared" si="227"/>
        <v>0</v>
      </c>
      <c r="CF90" s="57">
        <f t="shared" si="228"/>
        <v>0</v>
      </c>
      <c r="CG90" s="55">
        <f t="shared" si="229"/>
        <v>0</v>
      </c>
      <c r="CH90" s="56">
        <f t="shared" si="230"/>
        <v>0</v>
      </c>
      <c r="CI90" s="56">
        <f t="shared" si="231"/>
        <v>0</v>
      </c>
      <c r="CJ90" s="57">
        <f t="shared" si="232"/>
        <v>0</v>
      </c>
      <c r="CK90" s="55">
        <f t="shared" si="233"/>
        <v>0</v>
      </c>
      <c r="CL90" s="56">
        <f t="shared" si="234"/>
        <v>0</v>
      </c>
      <c r="CM90" s="56">
        <f t="shared" si="235"/>
        <v>0</v>
      </c>
      <c r="CN90" s="57">
        <f t="shared" si="236"/>
        <v>0</v>
      </c>
      <c r="CO90" s="55">
        <f t="shared" si="237"/>
        <v>0</v>
      </c>
      <c r="CP90" s="56">
        <f t="shared" si="238"/>
        <v>0</v>
      </c>
      <c r="CQ90" s="56">
        <f t="shared" si="239"/>
        <v>0</v>
      </c>
      <c r="CR90" s="57">
        <f t="shared" si="240"/>
        <v>0</v>
      </c>
      <c r="CS90" s="55">
        <f t="shared" si="241"/>
        <v>0</v>
      </c>
      <c r="CT90" s="56">
        <f t="shared" si="242"/>
        <v>0</v>
      </c>
      <c r="CU90" s="56">
        <f t="shared" si="243"/>
        <v>0</v>
      </c>
      <c r="CV90" s="57">
        <f t="shared" si="244"/>
        <v>0</v>
      </c>
    </row>
    <row r="91" spans="2:100" ht="16.5" customHeight="1">
      <c r="B91"/>
      <c r="C91"/>
      <c r="D91"/>
      <c r="E91"/>
      <c r="F91"/>
      <c r="G91"/>
      <c r="H91"/>
      <c r="I91"/>
      <c r="J91"/>
      <c r="K91"/>
      <c r="L91"/>
      <c r="M91"/>
      <c r="N91"/>
      <c r="O91"/>
      <c r="P91"/>
      <c r="Q91"/>
      <c r="R91"/>
      <c r="S91"/>
      <c r="T91" s="165"/>
      <c r="U91" s="55">
        <f t="shared" si="165"/>
        <v>0</v>
      </c>
      <c r="V91" s="56">
        <f t="shared" si="166"/>
        <v>-1</v>
      </c>
      <c r="W91" s="56">
        <f t="shared" si="167"/>
        <v>0</v>
      </c>
      <c r="X91" s="57">
        <f t="shared" si="168"/>
        <v>0</v>
      </c>
      <c r="Y91" s="55">
        <f t="shared" si="169"/>
        <v>0</v>
      </c>
      <c r="Z91" s="56">
        <f t="shared" si="170"/>
        <v>0</v>
      </c>
      <c r="AA91" s="56">
        <f t="shared" si="171"/>
        <v>0</v>
      </c>
      <c r="AB91" s="57">
        <f t="shared" si="172"/>
        <v>0</v>
      </c>
      <c r="AC91" s="55">
        <f t="shared" si="173"/>
        <v>0</v>
      </c>
      <c r="AD91" s="56">
        <f t="shared" si="174"/>
        <v>0</v>
      </c>
      <c r="AE91" s="56">
        <f t="shared" si="175"/>
        <v>0</v>
      </c>
      <c r="AF91" s="57">
        <f t="shared" si="176"/>
        <v>0</v>
      </c>
      <c r="AG91" s="55">
        <f t="shared" si="177"/>
        <v>-1</v>
      </c>
      <c r="AH91" s="56">
        <f t="shared" si="178"/>
        <v>0</v>
      </c>
      <c r="AI91" s="56">
        <f t="shared" si="179"/>
        <v>0</v>
      </c>
      <c r="AJ91" s="57">
        <f t="shared" si="180"/>
        <v>0</v>
      </c>
      <c r="AK91" s="55">
        <f t="shared" si="181"/>
        <v>0</v>
      </c>
      <c r="AL91" s="56">
        <f t="shared" si="182"/>
        <v>0</v>
      </c>
      <c r="AM91" s="56">
        <f t="shared" si="183"/>
        <v>0</v>
      </c>
      <c r="AN91" s="57">
        <f t="shared" si="184"/>
        <v>0</v>
      </c>
      <c r="AO91" s="55">
        <f t="shared" si="185"/>
        <v>0</v>
      </c>
      <c r="AP91" s="56">
        <f t="shared" si="186"/>
        <v>0</v>
      </c>
      <c r="AQ91" s="56">
        <f t="shared" si="187"/>
        <v>0</v>
      </c>
      <c r="AR91" s="57">
        <f t="shared" si="188"/>
        <v>0</v>
      </c>
      <c r="AS91" s="55">
        <f t="shared" si="189"/>
        <v>0</v>
      </c>
      <c r="AT91" s="56">
        <f t="shared" si="190"/>
        <v>0</v>
      </c>
      <c r="AU91" s="56">
        <f t="shared" si="191"/>
        <v>0</v>
      </c>
      <c r="AV91" s="57">
        <f t="shared" si="192"/>
        <v>0</v>
      </c>
      <c r="AW91" s="55">
        <f t="shared" si="193"/>
        <v>0</v>
      </c>
      <c r="AX91" s="56">
        <f t="shared" si="194"/>
        <v>0</v>
      </c>
      <c r="AY91" s="56">
        <f t="shared" si="195"/>
        <v>0</v>
      </c>
      <c r="AZ91" s="57">
        <f t="shared" si="196"/>
        <v>0</v>
      </c>
      <c r="BA91" s="55">
        <f t="shared" si="197"/>
        <v>0</v>
      </c>
      <c r="BB91" s="56">
        <f t="shared" si="198"/>
        <v>0</v>
      </c>
      <c r="BC91" s="56">
        <f t="shared" si="199"/>
        <v>-1</v>
      </c>
      <c r="BD91" s="57">
        <f t="shared" si="200"/>
        <v>0</v>
      </c>
      <c r="BE91" s="55">
        <f t="shared" si="201"/>
        <v>0</v>
      </c>
      <c r="BF91" s="56">
        <f t="shared" si="202"/>
        <v>0</v>
      </c>
      <c r="BG91" s="56">
        <f t="shared" si="203"/>
        <v>0</v>
      </c>
      <c r="BH91" s="57">
        <f t="shared" si="204"/>
        <v>0</v>
      </c>
      <c r="BI91" s="55">
        <f t="shared" si="205"/>
        <v>0</v>
      </c>
      <c r="BJ91" s="56">
        <f t="shared" si="206"/>
        <v>0</v>
      </c>
      <c r="BK91" s="56">
        <f t="shared" si="207"/>
        <v>0</v>
      </c>
      <c r="BL91" s="57">
        <f t="shared" si="208"/>
        <v>0</v>
      </c>
      <c r="BM91" s="55">
        <f t="shared" si="209"/>
        <v>0</v>
      </c>
      <c r="BN91" s="56">
        <f t="shared" si="210"/>
        <v>0</v>
      </c>
      <c r="BO91" s="56">
        <f t="shared" si="211"/>
        <v>0</v>
      </c>
      <c r="BP91" s="57">
        <f t="shared" si="212"/>
        <v>0</v>
      </c>
      <c r="BQ91" s="55">
        <f t="shared" si="213"/>
        <v>0</v>
      </c>
      <c r="BR91" s="56">
        <f t="shared" si="214"/>
        <v>0</v>
      </c>
      <c r="BS91" s="56">
        <f t="shared" si="215"/>
        <v>0</v>
      </c>
      <c r="BT91" s="57">
        <f t="shared" si="216"/>
        <v>0</v>
      </c>
      <c r="BU91" s="55">
        <f t="shared" si="217"/>
        <v>0</v>
      </c>
      <c r="BV91" s="56">
        <f t="shared" si="218"/>
        <v>0</v>
      </c>
      <c r="BW91" s="56">
        <f t="shared" si="219"/>
        <v>0</v>
      </c>
      <c r="BX91" s="57">
        <f t="shared" si="220"/>
        <v>0</v>
      </c>
      <c r="BY91" s="55">
        <f t="shared" si="221"/>
        <v>0</v>
      </c>
      <c r="BZ91" s="56">
        <f t="shared" si="222"/>
        <v>0</v>
      </c>
      <c r="CA91" s="56">
        <f t="shared" si="223"/>
        <v>0</v>
      </c>
      <c r="CB91" s="57">
        <f t="shared" si="224"/>
        <v>0</v>
      </c>
      <c r="CC91" s="55">
        <f t="shared" si="225"/>
        <v>0</v>
      </c>
      <c r="CD91" s="56">
        <f t="shared" si="226"/>
        <v>0</v>
      </c>
      <c r="CE91" s="56">
        <f t="shared" si="227"/>
        <v>0</v>
      </c>
      <c r="CF91" s="57">
        <f t="shared" si="228"/>
        <v>0</v>
      </c>
      <c r="CG91" s="55">
        <f t="shared" si="229"/>
        <v>0</v>
      </c>
      <c r="CH91" s="56">
        <f t="shared" si="230"/>
        <v>0</v>
      </c>
      <c r="CI91" s="56">
        <f t="shared" si="231"/>
        <v>0</v>
      </c>
      <c r="CJ91" s="57">
        <f t="shared" si="232"/>
        <v>0</v>
      </c>
      <c r="CK91" s="55">
        <f t="shared" si="233"/>
        <v>0</v>
      </c>
      <c r="CL91" s="56">
        <f t="shared" si="234"/>
        <v>0</v>
      </c>
      <c r="CM91" s="56">
        <f t="shared" si="235"/>
        <v>0</v>
      </c>
      <c r="CN91" s="57">
        <f t="shared" si="236"/>
        <v>0</v>
      </c>
      <c r="CO91" s="55">
        <f t="shared" si="237"/>
        <v>0</v>
      </c>
      <c r="CP91" s="56">
        <f t="shared" si="238"/>
        <v>0</v>
      </c>
      <c r="CQ91" s="56">
        <f t="shared" si="239"/>
        <v>0</v>
      </c>
      <c r="CR91" s="57">
        <f t="shared" si="240"/>
        <v>0</v>
      </c>
      <c r="CS91" s="55">
        <f t="shared" si="241"/>
        <v>0</v>
      </c>
      <c r="CT91" s="56">
        <f t="shared" si="242"/>
        <v>0</v>
      </c>
      <c r="CU91" s="56">
        <f t="shared" si="243"/>
        <v>0</v>
      </c>
      <c r="CV91" s="57">
        <f t="shared" si="244"/>
        <v>0</v>
      </c>
    </row>
    <row r="92" spans="2:100" ht="16.5" customHeight="1">
      <c r="B92"/>
      <c r="C92"/>
      <c r="D92"/>
      <c r="E92"/>
      <c r="F92"/>
      <c r="G92"/>
      <c r="H92"/>
      <c r="I92"/>
      <c r="J92"/>
      <c r="K92"/>
      <c r="L92"/>
      <c r="M92"/>
      <c r="N92"/>
      <c r="O92"/>
      <c r="P92"/>
      <c r="Q92"/>
      <c r="R92"/>
      <c r="S92"/>
      <c r="T92" s="165"/>
      <c r="U92" s="55">
        <f t="shared" si="165"/>
        <v>0</v>
      </c>
      <c r="V92" s="56">
        <f t="shared" si="166"/>
        <v>0</v>
      </c>
      <c r="W92" s="56">
        <f t="shared" si="167"/>
        <v>0</v>
      </c>
      <c r="X92" s="57">
        <f t="shared" si="168"/>
        <v>0</v>
      </c>
      <c r="Y92" s="55">
        <f t="shared" si="169"/>
        <v>-2</v>
      </c>
      <c r="Z92" s="56">
        <f t="shared" si="170"/>
        <v>0</v>
      </c>
      <c r="AA92" s="56">
        <f t="shared" si="171"/>
        <v>0</v>
      </c>
      <c r="AB92" s="57">
        <f t="shared" si="172"/>
        <v>0</v>
      </c>
      <c r="AC92" s="55">
        <f t="shared" si="173"/>
        <v>0</v>
      </c>
      <c r="AD92" s="56">
        <f t="shared" si="174"/>
        <v>0</v>
      </c>
      <c r="AE92" s="56">
        <f t="shared" si="175"/>
        <v>0</v>
      </c>
      <c r="AF92" s="57">
        <f t="shared" si="176"/>
        <v>0</v>
      </c>
      <c r="AG92" s="55">
        <f t="shared" si="177"/>
        <v>0</v>
      </c>
      <c r="AH92" s="56">
        <f t="shared" si="178"/>
        <v>0</v>
      </c>
      <c r="AI92" s="56">
        <f t="shared" si="179"/>
        <v>0</v>
      </c>
      <c r="AJ92" s="57">
        <f t="shared" si="180"/>
        <v>0</v>
      </c>
      <c r="AK92" s="55">
        <f t="shared" si="181"/>
        <v>0</v>
      </c>
      <c r="AL92" s="56">
        <f t="shared" si="182"/>
        <v>-1</v>
      </c>
      <c r="AM92" s="56">
        <f t="shared" si="183"/>
        <v>0</v>
      </c>
      <c r="AN92" s="57">
        <f t="shared" si="184"/>
        <v>0</v>
      </c>
      <c r="AO92" s="55">
        <f t="shared" si="185"/>
        <v>0</v>
      </c>
      <c r="AP92" s="56">
        <f t="shared" si="186"/>
        <v>0</v>
      </c>
      <c r="AQ92" s="56">
        <f t="shared" si="187"/>
        <v>0</v>
      </c>
      <c r="AR92" s="57">
        <f t="shared" si="188"/>
        <v>0</v>
      </c>
      <c r="AS92" s="55">
        <f t="shared" si="189"/>
        <v>0</v>
      </c>
      <c r="AT92" s="56">
        <f t="shared" si="190"/>
        <v>0</v>
      </c>
      <c r="AU92" s="56">
        <f t="shared" si="191"/>
        <v>0</v>
      </c>
      <c r="AV92" s="57">
        <f t="shared" si="192"/>
        <v>0</v>
      </c>
      <c r="AW92" s="55">
        <f t="shared" si="193"/>
        <v>0</v>
      </c>
      <c r="AX92" s="56">
        <f t="shared" si="194"/>
        <v>0</v>
      </c>
      <c r="AY92" s="56">
        <f t="shared" si="195"/>
        <v>0</v>
      </c>
      <c r="AZ92" s="57">
        <f t="shared" si="196"/>
        <v>0</v>
      </c>
      <c r="BA92" s="55">
        <f t="shared" si="197"/>
        <v>0</v>
      </c>
      <c r="BB92" s="56">
        <f t="shared" si="198"/>
        <v>0</v>
      </c>
      <c r="BC92" s="56">
        <f t="shared" si="199"/>
        <v>0</v>
      </c>
      <c r="BD92" s="57">
        <f t="shared" si="200"/>
        <v>0</v>
      </c>
      <c r="BE92" s="55">
        <f t="shared" si="201"/>
        <v>0</v>
      </c>
      <c r="BF92" s="56">
        <f t="shared" si="202"/>
        <v>0</v>
      </c>
      <c r="BG92" s="56">
        <f t="shared" si="203"/>
        <v>0</v>
      </c>
      <c r="BH92" s="57">
        <f t="shared" si="204"/>
        <v>0</v>
      </c>
      <c r="BI92" s="55">
        <f t="shared" si="205"/>
        <v>0</v>
      </c>
      <c r="BJ92" s="56">
        <f t="shared" si="206"/>
        <v>0</v>
      </c>
      <c r="BK92" s="56">
        <f t="shared" si="207"/>
        <v>0</v>
      </c>
      <c r="BL92" s="57">
        <f t="shared" si="208"/>
        <v>0</v>
      </c>
      <c r="BM92" s="55">
        <f t="shared" si="209"/>
        <v>0</v>
      </c>
      <c r="BN92" s="56">
        <f t="shared" si="210"/>
        <v>0</v>
      </c>
      <c r="BO92" s="56">
        <f t="shared" si="211"/>
        <v>0</v>
      </c>
      <c r="BP92" s="57">
        <f t="shared" si="212"/>
        <v>0</v>
      </c>
      <c r="BQ92" s="55">
        <f t="shared" si="213"/>
        <v>0</v>
      </c>
      <c r="BR92" s="56">
        <f t="shared" si="214"/>
        <v>0</v>
      </c>
      <c r="BS92" s="56">
        <f t="shared" si="215"/>
        <v>0</v>
      </c>
      <c r="BT92" s="57">
        <f t="shared" si="216"/>
        <v>0</v>
      </c>
      <c r="BU92" s="55">
        <f t="shared" si="217"/>
        <v>0</v>
      </c>
      <c r="BV92" s="56">
        <f t="shared" si="218"/>
        <v>0</v>
      </c>
      <c r="BW92" s="56">
        <f t="shared" si="219"/>
        <v>0</v>
      </c>
      <c r="BX92" s="57">
        <f t="shared" si="220"/>
        <v>0</v>
      </c>
      <c r="BY92" s="55">
        <f t="shared" si="221"/>
        <v>0</v>
      </c>
      <c r="BZ92" s="56">
        <f t="shared" si="222"/>
        <v>0</v>
      </c>
      <c r="CA92" s="56">
        <f t="shared" si="223"/>
        <v>0</v>
      </c>
      <c r="CB92" s="57">
        <f t="shared" si="224"/>
        <v>0</v>
      </c>
      <c r="CC92" s="55">
        <f t="shared" si="225"/>
        <v>0</v>
      </c>
      <c r="CD92" s="56">
        <f t="shared" si="226"/>
        <v>0</v>
      </c>
      <c r="CE92" s="56">
        <f t="shared" si="227"/>
        <v>0</v>
      </c>
      <c r="CF92" s="57">
        <f t="shared" si="228"/>
        <v>0</v>
      </c>
      <c r="CG92" s="55">
        <f t="shared" si="229"/>
        <v>0</v>
      </c>
      <c r="CH92" s="56">
        <f t="shared" si="230"/>
        <v>0</v>
      </c>
      <c r="CI92" s="56">
        <f t="shared" si="231"/>
        <v>0</v>
      </c>
      <c r="CJ92" s="57">
        <f t="shared" si="232"/>
        <v>0</v>
      </c>
      <c r="CK92" s="55">
        <f t="shared" si="233"/>
        <v>0</v>
      </c>
      <c r="CL92" s="56">
        <f t="shared" si="234"/>
        <v>0</v>
      </c>
      <c r="CM92" s="56">
        <f t="shared" si="235"/>
        <v>0</v>
      </c>
      <c r="CN92" s="57">
        <f t="shared" si="236"/>
        <v>0</v>
      </c>
      <c r="CO92" s="55">
        <f t="shared" si="237"/>
        <v>0</v>
      </c>
      <c r="CP92" s="56">
        <f t="shared" si="238"/>
        <v>0</v>
      </c>
      <c r="CQ92" s="56">
        <f t="shared" si="239"/>
        <v>0</v>
      </c>
      <c r="CR92" s="57">
        <f t="shared" si="240"/>
        <v>0</v>
      </c>
      <c r="CS92" s="55">
        <f t="shared" si="241"/>
        <v>0</v>
      </c>
      <c r="CT92" s="56">
        <f t="shared" si="242"/>
        <v>0</v>
      </c>
      <c r="CU92" s="56">
        <f t="shared" si="243"/>
        <v>0</v>
      </c>
      <c r="CV92" s="57">
        <f t="shared" si="244"/>
        <v>0</v>
      </c>
    </row>
    <row r="93" spans="2:100" ht="16.5" customHeight="1">
      <c r="B93"/>
      <c r="C93"/>
      <c r="D93"/>
      <c r="E93"/>
      <c r="F93"/>
      <c r="G93"/>
      <c r="H93"/>
      <c r="I93"/>
      <c r="J93"/>
      <c r="K93"/>
      <c r="L93"/>
      <c r="M93"/>
      <c r="N93"/>
      <c r="O93"/>
      <c r="P93"/>
      <c r="Q93"/>
      <c r="R93"/>
      <c r="S93"/>
      <c r="T93" s="165"/>
      <c r="U93" s="55">
        <f t="shared" si="165"/>
        <v>0</v>
      </c>
      <c r="V93" s="56">
        <f t="shared" si="166"/>
        <v>0</v>
      </c>
      <c r="W93" s="56">
        <f t="shared" si="167"/>
        <v>0</v>
      </c>
      <c r="X93" s="57">
        <f t="shared" si="168"/>
        <v>0</v>
      </c>
      <c r="Y93" s="55">
        <f t="shared" si="169"/>
        <v>0</v>
      </c>
      <c r="Z93" s="56">
        <f t="shared" si="170"/>
        <v>0</v>
      </c>
      <c r="AA93" s="56">
        <f t="shared" si="171"/>
        <v>0</v>
      </c>
      <c r="AB93" s="57">
        <f t="shared" si="172"/>
        <v>0</v>
      </c>
      <c r="AC93" s="55">
        <f t="shared" si="173"/>
        <v>0</v>
      </c>
      <c r="AD93" s="56">
        <f t="shared" si="174"/>
        <v>0</v>
      </c>
      <c r="AE93" s="56">
        <f t="shared" si="175"/>
        <v>0</v>
      </c>
      <c r="AF93" s="57">
        <f t="shared" si="176"/>
        <v>0</v>
      </c>
      <c r="AG93" s="55">
        <f t="shared" si="177"/>
        <v>0</v>
      </c>
      <c r="AH93" s="56">
        <f t="shared" si="178"/>
        <v>-2</v>
      </c>
      <c r="AI93" s="56">
        <f t="shared" si="179"/>
        <v>0</v>
      </c>
      <c r="AJ93" s="57">
        <f t="shared" si="180"/>
        <v>0</v>
      </c>
      <c r="AK93" s="55">
        <f t="shared" si="181"/>
        <v>0</v>
      </c>
      <c r="AL93" s="56">
        <f t="shared" si="182"/>
        <v>0</v>
      </c>
      <c r="AM93" s="56">
        <f t="shared" si="183"/>
        <v>0</v>
      </c>
      <c r="AN93" s="57">
        <f t="shared" si="184"/>
        <v>0</v>
      </c>
      <c r="AO93" s="55">
        <f t="shared" si="185"/>
        <v>0</v>
      </c>
      <c r="AP93" s="56">
        <f t="shared" si="186"/>
        <v>0</v>
      </c>
      <c r="AQ93" s="56">
        <f t="shared" si="187"/>
        <v>0</v>
      </c>
      <c r="AR93" s="57">
        <f t="shared" si="188"/>
        <v>0</v>
      </c>
      <c r="AS93" s="55">
        <f t="shared" si="189"/>
        <v>0</v>
      </c>
      <c r="AT93" s="56">
        <f t="shared" si="190"/>
        <v>0</v>
      </c>
      <c r="AU93" s="56">
        <f t="shared" si="191"/>
        <v>0</v>
      </c>
      <c r="AV93" s="57">
        <f t="shared" si="192"/>
        <v>0</v>
      </c>
      <c r="AW93" s="55">
        <f t="shared" si="193"/>
        <v>0</v>
      </c>
      <c r="AX93" s="56">
        <f t="shared" si="194"/>
        <v>0</v>
      </c>
      <c r="AY93" s="56">
        <f t="shared" si="195"/>
        <v>-4</v>
      </c>
      <c r="AZ93" s="57">
        <f t="shared" si="196"/>
        <v>0</v>
      </c>
      <c r="BA93" s="55">
        <f t="shared" si="197"/>
        <v>0</v>
      </c>
      <c r="BB93" s="56">
        <f t="shared" si="198"/>
        <v>0</v>
      </c>
      <c r="BC93" s="56">
        <f t="shared" si="199"/>
        <v>0</v>
      </c>
      <c r="BD93" s="57">
        <f t="shared" si="200"/>
        <v>0</v>
      </c>
      <c r="BE93" s="55">
        <f t="shared" si="201"/>
        <v>0</v>
      </c>
      <c r="BF93" s="56">
        <f t="shared" si="202"/>
        <v>0</v>
      </c>
      <c r="BG93" s="56">
        <f t="shared" si="203"/>
        <v>0</v>
      </c>
      <c r="BH93" s="57">
        <f t="shared" si="204"/>
        <v>0</v>
      </c>
      <c r="BI93" s="55">
        <f t="shared" si="205"/>
        <v>0</v>
      </c>
      <c r="BJ93" s="56">
        <f t="shared" si="206"/>
        <v>0</v>
      </c>
      <c r="BK93" s="56">
        <f t="shared" si="207"/>
        <v>0</v>
      </c>
      <c r="BL93" s="57">
        <f t="shared" si="208"/>
        <v>0</v>
      </c>
      <c r="BM93" s="55">
        <f t="shared" si="209"/>
        <v>0</v>
      </c>
      <c r="BN93" s="56">
        <f t="shared" si="210"/>
        <v>0</v>
      </c>
      <c r="BO93" s="56">
        <f t="shared" si="211"/>
        <v>0</v>
      </c>
      <c r="BP93" s="57">
        <f t="shared" si="212"/>
        <v>0</v>
      </c>
      <c r="BQ93" s="55">
        <f t="shared" si="213"/>
        <v>0</v>
      </c>
      <c r="BR93" s="56">
        <f t="shared" si="214"/>
        <v>0</v>
      </c>
      <c r="BS93" s="56">
        <f t="shared" si="215"/>
        <v>0</v>
      </c>
      <c r="BT93" s="57">
        <f t="shared" si="216"/>
        <v>0</v>
      </c>
      <c r="BU93" s="55">
        <f t="shared" si="217"/>
        <v>0</v>
      </c>
      <c r="BV93" s="56">
        <f t="shared" si="218"/>
        <v>0</v>
      </c>
      <c r="BW93" s="56">
        <f t="shared" si="219"/>
        <v>0</v>
      </c>
      <c r="BX93" s="57">
        <f t="shared" si="220"/>
        <v>0</v>
      </c>
      <c r="BY93" s="55">
        <f t="shared" si="221"/>
        <v>0</v>
      </c>
      <c r="BZ93" s="56">
        <f t="shared" si="222"/>
        <v>0</v>
      </c>
      <c r="CA93" s="56">
        <f t="shared" si="223"/>
        <v>0</v>
      </c>
      <c r="CB93" s="57">
        <f t="shared" si="224"/>
        <v>0</v>
      </c>
      <c r="CC93" s="55">
        <f t="shared" si="225"/>
        <v>0</v>
      </c>
      <c r="CD93" s="56">
        <f t="shared" si="226"/>
        <v>0</v>
      </c>
      <c r="CE93" s="56">
        <f t="shared" si="227"/>
        <v>0</v>
      </c>
      <c r="CF93" s="57">
        <f t="shared" si="228"/>
        <v>0</v>
      </c>
      <c r="CG93" s="55">
        <f t="shared" si="229"/>
        <v>0</v>
      </c>
      <c r="CH93" s="56">
        <f t="shared" si="230"/>
        <v>0</v>
      </c>
      <c r="CI93" s="56">
        <f t="shared" si="231"/>
        <v>0</v>
      </c>
      <c r="CJ93" s="57">
        <f t="shared" si="232"/>
        <v>0</v>
      </c>
      <c r="CK93" s="55">
        <f t="shared" si="233"/>
        <v>0</v>
      </c>
      <c r="CL93" s="56">
        <f t="shared" si="234"/>
        <v>0</v>
      </c>
      <c r="CM93" s="56">
        <f t="shared" si="235"/>
        <v>0</v>
      </c>
      <c r="CN93" s="57">
        <f t="shared" si="236"/>
        <v>0</v>
      </c>
      <c r="CO93" s="55">
        <f t="shared" si="237"/>
        <v>0</v>
      </c>
      <c r="CP93" s="56">
        <f t="shared" si="238"/>
        <v>0</v>
      </c>
      <c r="CQ93" s="56">
        <f t="shared" si="239"/>
        <v>0</v>
      </c>
      <c r="CR93" s="57">
        <f t="shared" si="240"/>
        <v>0</v>
      </c>
      <c r="CS93" s="55">
        <f t="shared" si="241"/>
        <v>0</v>
      </c>
      <c r="CT93" s="56">
        <f t="shared" si="242"/>
        <v>0</v>
      </c>
      <c r="CU93" s="56">
        <f t="shared" si="243"/>
        <v>0</v>
      </c>
      <c r="CV93" s="57">
        <f t="shared" si="244"/>
        <v>0</v>
      </c>
    </row>
    <row r="94" spans="2:100" ht="16.5" customHeight="1">
      <c r="B94"/>
      <c r="C94"/>
      <c r="D94"/>
      <c r="E94"/>
      <c r="F94"/>
      <c r="G94"/>
      <c r="H94"/>
      <c r="I94"/>
      <c r="J94"/>
      <c r="K94"/>
      <c r="L94"/>
      <c r="M94"/>
      <c r="N94"/>
      <c r="O94"/>
      <c r="P94"/>
      <c r="Q94"/>
      <c r="R94"/>
      <c r="S94"/>
      <c r="T94" s="165" t="s">
        <v>118</v>
      </c>
      <c r="U94" s="58">
        <f>SUM(U73:X93)</f>
        <v>-6</v>
      </c>
      <c r="V94" s="50"/>
      <c r="W94" s="50"/>
      <c r="X94" s="50"/>
      <c r="Y94" s="50">
        <f>SUM(Y73:AB93)</f>
        <v>-13</v>
      </c>
      <c r="Z94" s="50"/>
      <c r="AA94" s="50"/>
      <c r="AB94" s="50"/>
      <c r="AC94" s="50">
        <f>SUM(AC73:AF93)</f>
        <v>-8</v>
      </c>
      <c r="AD94" s="50"/>
      <c r="AE94" s="50"/>
      <c r="AF94" s="50"/>
      <c r="AG94" s="50">
        <f>SUM(AG73:AJ93)</f>
        <v>-5</v>
      </c>
      <c r="AH94" s="50"/>
      <c r="AI94" s="50"/>
      <c r="AJ94" s="50"/>
      <c r="AK94" s="50">
        <f>SUM(AK73:AN93)</f>
        <v>-4</v>
      </c>
      <c r="AL94" s="50"/>
      <c r="AM94" s="50"/>
      <c r="AN94" s="50"/>
      <c r="AO94" s="50">
        <f>SUM(AO73:AR93)</f>
        <v>-4</v>
      </c>
      <c r="AP94" s="50"/>
      <c r="AQ94" s="50"/>
      <c r="AR94" s="50"/>
      <c r="AS94" s="50">
        <f>SUM(AS73:AV93)</f>
        <v>-6</v>
      </c>
      <c r="AT94" s="50"/>
      <c r="AU94" s="50"/>
      <c r="AV94" s="50"/>
      <c r="AW94" s="50">
        <f>SUM(AW73:AZ93)</f>
        <v>-11</v>
      </c>
      <c r="AX94" s="50"/>
      <c r="AY94" s="50"/>
      <c r="AZ94" s="50"/>
      <c r="BA94" s="50">
        <f>SUM(BA73:BD93)</f>
        <v>-2</v>
      </c>
      <c r="BB94" s="50"/>
      <c r="BC94" s="50"/>
      <c r="BD94" s="50"/>
      <c r="BE94" s="50">
        <f>SUM(BE73:BH93)</f>
        <v>-4</v>
      </c>
      <c r="BF94" s="50"/>
      <c r="BG94" s="50"/>
      <c r="BH94" s="50"/>
      <c r="BI94" s="50">
        <f>SUM(BI73:BL93)</f>
        <v>-6</v>
      </c>
      <c r="BJ94" s="50"/>
      <c r="BK94" s="50"/>
      <c r="BL94" s="50"/>
      <c r="BM94" s="50">
        <f>SUM(BM73:BP93)</f>
        <v>-13</v>
      </c>
      <c r="BN94" s="50"/>
      <c r="BO94" s="50"/>
      <c r="BP94" s="50"/>
      <c r="BQ94" s="50">
        <f>SUM(BQ73:BT93)</f>
        <v>-8</v>
      </c>
      <c r="BR94" s="43"/>
      <c r="BS94" s="43"/>
      <c r="BT94" s="43"/>
      <c r="BU94" s="43">
        <f>SUM(BU73:BX93)</f>
        <v>-5</v>
      </c>
      <c r="BV94" s="43"/>
      <c r="BW94" s="43"/>
      <c r="BX94" s="43"/>
      <c r="BY94" s="43">
        <f>SUM(BY73:CB93)</f>
        <v>-4</v>
      </c>
      <c r="BZ94" s="43"/>
      <c r="CA94" s="43"/>
      <c r="CB94" s="43"/>
      <c r="CC94" s="43">
        <f>SUM(CC73:CF93)</f>
        <v>-4</v>
      </c>
      <c r="CD94" s="43"/>
      <c r="CE94" s="43"/>
      <c r="CF94" s="43"/>
      <c r="CG94" s="43">
        <f>SUM(CG73:CJ93)</f>
        <v>-6</v>
      </c>
      <c r="CH94" s="43"/>
      <c r="CI94" s="43"/>
      <c r="CJ94" s="43"/>
      <c r="CK94" s="43">
        <f>SUM(CK73:CN93)</f>
        <v>-11</v>
      </c>
      <c r="CL94" s="43"/>
      <c r="CM94" s="43"/>
      <c r="CN94" s="43"/>
      <c r="CO94" s="43">
        <f>SUM(CO73:CR93)</f>
        <v>-2</v>
      </c>
      <c r="CP94" s="43"/>
      <c r="CQ94" s="43"/>
      <c r="CR94" s="43"/>
      <c r="CS94" s="43">
        <f>SUM(CS73:CV93)</f>
        <v>-4</v>
      </c>
      <c r="CT94" s="43"/>
      <c r="CU94" s="43"/>
      <c r="CV94" s="43"/>
    </row>
    <row r="95" spans="2:20" ht="16.5" customHeight="1">
      <c r="B95"/>
      <c r="C95"/>
      <c r="D95" s="61"/>
      <c r="E95" s="62"/>
      <c r="F95" s="62"/>
      <c r="G95"/>
      <c r="H95"/>
      <c r="I95" s="61"/>
      <c r="J95" s="62"/>
      <c r="K95" s="62"/>
      <c r="L95"/>
      <c r="M95" s="61"/>
      <c r="N95" s="62"/>
      <c r="O95" s="62"/>
      <c r="P95"/>
      <c r="Q95"/>
      <c r="R95" s="61"/>
      <c r="S95" s="62"/>
      <c r="T95" s="161"/>
    </row>
    <row r="96" spans="2:20" ht="16.5" customHeight="1" thickBot="1">
      <c r="B96"/>
      <c r="C96"/>
      <c r="D96"/>
      <c r="E96"/>
      <c r="F96"/>
      <c r="G96"/>
      <c r="H96"/>
      <c r="I96"/>
      <c r="J96"/>
      <c r="K96"/>
      <c r="L96"/>
      <c r="M96"/>
      <c r="N96"/>
      <c r="O96"/>
      <c r="P96"/>
      <c r="Q96"/>
      <c r="R96"/>
      <c r="S96"/>
      <c r="T96" s="165"/>
    </row>
    <row r="97" spans="2:20" ht="16.5" customHeight="1" thickBot="1">
      <c r="B97"/>
      <c r="C97"/>
      <c r="D97" s="59" t="s">
        <v>29</v>
      </c>
      <c r="E97" s="60"/>
      <c r="F97" s="43"/>
      <c r="G97"/>
      <c r="H97"/>
      <c r="I97" s="59" t="s">
        <v>34</v>
      </c>
      <c r="J97" s="60"/>
      <c r="K97" s="43"/>
      <c r="L97"/>
      <c r="M97" s="59" t="s">
        <v>35</v>
      </c>
      <c r="N97" s="60"/>
      <c r="O97" s="43"/>
      <c r="P97"/>
      <c r="Q97"/>
      <c r="R97" s="59" t="s">
        <v>36</v>
      </c>
      <c r="S97" s="60"/>
      <c r="T97" s="168"/>
    </row>
    <row r="98" spans="2:20" ht="16.5" customHeight="1" thickBot="1">
      <c r="B98"/>
      <c r="C98"/>
      <c r="D98" s="61"/>
      <c r="E98" s="62" t="s">
        <v>30</v>
      </c>
      <c r="F98" s="62"/>
      <c r="G98"/>
      <c r="H98"/>
      <c r="I98" s="61"/>
      <c r="J98" s="62" t="s">
        <v>30</v>
      </c>
      <c r="K98" s="62"/>
      <c r="L98"/>
      <c r="M98" s="61"/>
      <c r="N98" s="62" t="s">
        <v>30</v>
      </c>
      <c r="O98" s="62"/>
      <c r="P98"/>
      <c r="Q98"/>
      <c r="R98" s="61"/>
      <c r="S98" s="62" t="s">
        <v>30</v>
      </c>
      <c r="T98" s="161"/>
    </row>
    <row r="99" spans="2:20" ht="16.5" customHeight="1">
      <c r="B99"/>
      <c r="C99" s="76" t="str">
        <f>E99</f>
        <v>G.S.N.M. 1</v>
      </c>
      <c r="D99" s="63" t="str">
        <f>D8</f>
        <v>A1</v>
      </c>
      <c r="E99" s="64" t="str">
        <f>VLOOKUP(D99,Equipes!$C$6:$D$25,2,FALSE)</f>
        <v>G.S.N.M. 1</v>
      </c>
      <c r="F99" s="65">
        <f>HLOOKUP(D99,$U$1:$CV$94,40,FALSE)</f>
        <v>4</v>
      </c>
      <c r="G99"/>
      <c r="H99"/>
      <c r="I99" s="63" t="str">
        <f>I8</f>
        <v>B1</v>
      </c>
      <c r="J99" s="64" t="str">
        <f>VLOOKUP(I99,Equipes!$C$6:$D$25,2,FALSE)</f>
        <v>A.S.N.L.</v>
      </c>
      <c r="K99" s="65">
        <f>HLOOKUP(I99,$U$1:$CV$94,40,FALSE)</f>
        <v>7</v>
      </c>
      <c r="L99"/>
      <c r="M99" s="63" t="str">
        <f>M8</f>
        <v>C1</v>
      </c>
      <c r="N99" s="64" t="str">
        <f>VLOOKUP(M99,Equipes!$C$6:$D$25,2,FALSE)</f>
        <v>G.S.N.M. 2</v>
      </c>
      <c r="O99" s="65">
        <f>HLOOKUP(M99,$U$1:$CV$94,40,FALSE)</f>
        <v>4</v>
      </c>
      <c r="P99"/>
      <c r="Q99"/>
      <c r="R99" s="63" t="str">
        <f>R8</f>
        <v>D1</v>
      </c>
      <c r="S99" s="64" t="str">
        <f>VLOOKUP(R99,Equipes!$C$6:$D$25,2,FALSE)</f>
        <v>NANCY HAUSSONVILLE</v>
      </c>
      <c r="T99" s="65">
        <f>HLOOKUP(R99,$U$1:$CV$94,40,FALSE)</f>
        <v>7</v>
      </c>
    </row>
    <row r="100" spans="2:20" ht="16.5" customHeight="1">
      <c r="B100"/>
      <c r="C100" s="76" t="str">
        <f>E100</f>
        <v>OUDJA</v>
      </c>
      <c r="D100" s="66" t="str">
        <f>D9</f>
        <v>A2</v>
      </c>
      <c r="E100" s="67" t="str">
        <f>VLOOKUP(D100,Equipes!$C$6:$D$25,2,FALSE)</f>
        <v>OUDJA</v>
      </c>
      <c r="F100" s="68">
        <f>HLOOKUP(D100,$U$1:$CV$94,40,FALSE)</f>
        <v>6</v>
      </c>
      <c r="G100"/>
      <c r="H100"/>
      <c r="I100" s="66" t="str">
        <f>I9</f>
        <v>B2</v>
      </c>
      <c r="J100" s="67" t="str">
        <f>VLOOKUP(I100,Equipes!$C$6:$D$25,2,FALSE)</f>
        <v>JARVILLE</v>
      </c>
      <c r="K100" s="68">
        <f>HLOOKUP(I100,$U$1:$CV$94,40,FALSE)</f>
        <v>7</v>
      </c>
      <c r="L100"/>
      <c r="M100" s="66" t="str">
        <f>M9</f>
        <v>C2</v>
      </c>
      <c r="N100" s="67" t="str">
        <f>VLOOKUP(M100,Equipes!$C$6:$D$25,2,FALSE)</f>
        <v>CSO BLENOD</v>
      </c>
      <c r="O100" s="68">
        <f>HLOOKUP(M100,$U$1:$CV$94,40,FALSE)</f>
        <v>6</v>
      </c>
      <c r="P100"/>
      <c r="Q100"/>
      <c r="R100" s="66" t="str">
        <f>R9</f>
        <v>D2</v>
      </c>
      <c r="S100" s="67" t="str">
        <f>VLOOKUP(R100,Equipes!$C$6:$D$25,2,FALSE)</f>
        <v>HETTANGE GRANDE</v>
      </c>
      <c r="T100" s="68">
        <f>HLOOKUP(R100,$U$1:$CV$94,40,FALSE)</f>
        <v>7</v>
      </c>
    </row>
    <row r="101" spans="2:20" ht="16.5" customHeight="1">
      <c r="B101"/>
      <c r="C101" s="76" t="str">
        <f>E101</f>
        <v>ASC SAULXURES</v>
      </c>
      <c r="D101" s="66" t="str">
        <f>D10</f>
        <v>A3</v>
      </c>
      <c r="E101" s="67" t="str">
        <f>VLOOKUP(D101,Equipes!$C$6:$D$25,2,FALSE)</f>
        <v>ASC SAULXURES</v>
      </c>
      <c r="F101" s="68">
        <f>HLOOKUP(D101,$U$1:$CV$94,40,FALSE)</f>
        <v>6</v>
      </c>
      <c r="G101"/>
      <c r="H101"/>
      <c r="I101" s="66" t="str">
        <f>I10</f>
        <v>B3</v>
      </c>
      <c r="J101" s="67" t="str">
        <f>VLOOKUP(I101,Equipes!$C$6:$D$25,2,FALSE)</f>
        <v>OL FROUARD POMPEY</v>
      </c>
      <c r="K101" s="68">
        <f>HLOOKUP(I101,$U$1:$CV$94,40,FALSE)</f>
        <v>4</v>
      </c>
      <c r="L101"/>
      <c r="M101" s="66" t="str">
        <f>M10</f>
        <v>C3</v>
      </c>
      <c r="N101" s="67" t="str">
        <f>VLOOKUP(M101,Equipes!$C$6:$D$25,2,FALSE)</f>
        <v>AS STE MARIE AUX CHENES</v>
      </c>
      <c r="O101" s="68">
        <f>HLOOKUP(M101,$U$1:$CV$94,40,FALSE)</f>
        <v>6</v>
      </c>
      <c r="P101"/>
      <c r="Q101"/>
      <c r="R101" s="66" t="str">
        <f>R10</f>
        <v>D3</v>
      </c>
      <c r="S101" s="67" t="str">
        <f>VLOOKUP(R101,Equipes!$C$6:$D$25,2,FALSE)</f>
        <v>ES PONT A MOUSSON</v>
      </c>
      <c r="T101" s="68">
        <f>HLOOKUP(R101,$U$1:$CV$94,40,FALSE)</f>
        <v>4</v>
      </c>
    </row>
    <row r="102" spans="2:20" ht="16.5" customHeight="1">
      <c r="B102"/>
      <c r="C102" s="76" t="str">
        <f>E102</f>
        <v>FC TONNOY</v>
      </c>
      <c r="D102" s="66" t="str">
        <f>D11</f>
        <v>A4</v>
      </c>
      <c r="E102" s="67" t="str">
        <f>VLOOKUP(D102,Equipes!$C$6:$D$25,2,FALSE)</f>
        <v>FC TONNOY</v>
      </c>
      <c r="F102" s="68">
        <f>HLOOKUP(D102,$U$1:$CV$94,40,FALSE)</f>
        <v>4</v>
      </c>
      <c r="G102"/>
      <c r="H102"/>
      <c r="I102" s="66" t="str">
        <f>I11</f>
        <v>B4</v>
      </c>
      <c r="J102" s="67" t="str">
        <f>VLOOKUP(I102,Equipes!$C$6:$D$25,2,FALSE)</f>
        <v>ST ETIENNE LES REMIREMONT</v>
      </c>
      <c r="K102" s="68">
        <f>HLOOKUP(I102,$U$1:$CV$94,40,FALSE)</f>
        <v>6</v>
      </c>
      <c r="L102"/>
      <c r="M102" s="66" t="str">
        <f>M11</f>
        <v>C4</v>
      </c>
      <c r="N102" s="67" t="str">
        <f>VLOOKUP(M102,Equipes!$C$6:$D$25,2,FALSE)</f>
        <v>COS VILLERS</v>
      </c>
      <c r="O102" s="68">
        <f>HLOOKUP(M102,$U$1:$CV$94,40,FALSE)</f>
        <v>4</v>
      </c>
      <c r="P102"/>
      <c r="Q102"/>
      <c r="R102" s="66" t="str">
        <f>R11</f>
        <v>D4</v>
      </c>
      <c r="S102" s="67" t="str">
        <f>VLOOKUP(R102,Equipes!$C$6:$D$25,2,FALSE)</f>
        <v>ES LANEUVEUVILLE</v>
      </c>
      <c r="T102" s="68">
        <f>HLOOKUP(R102,$U$1:$CV$94,40,FALSE)</f>
        <v>6</v>
      </c>
    </row>
    <row r="103" spans="2:20" ht="16.5" customHeight="1" thickBot="1">
      <c r="B103"/>
      <c r="C103" s="76" t="str">
        <f>E103</f>
        <v>AS DOMMARTIN</v>
      </c>
      <c r="D103" s="69" t="str">
        <f>D12</f>
        <v>A5</v>
      </c>
      <c r="E103" s="70" t="str">
        <f>VLOOKUP(D103,Equipes!$C$6:$D$25,2,FALSE)</f>
        <v>AS DOMMARTIN</v>
      </c>
      <c r="F103" s="71">
        <f>HLOOKUP(D103,$U$1:$CV$94,40,FALSE)</f>
        <v>9</v>
      </c>
      <c r="G103"/>
      <c r="H103"/>
      <c r="I103" s="69" t="str">
        <f>I12</f>
        <v>B5</v>
      </c>
      <c r="J103" s="70" t="str">
        <f>VLOOKUP(I103,Equipes!$C$6:$D$25,2,FALSE)</f>
        <v>FC NOMENY</v>
      </c>
      <c r="K103" s="71">
        <f>HLOOKUP(I103,$U$1:$CV$94,40,FALSE)</f>
        <v>4</v>
      </c>
      <c r="L103"/>
      <c r="M103" s="69" t="str">
        <f>M12</f>
        <v>C5</v>
      </c>
      <c r="N103" s="70" t="str">
        <f>VLOOKUP(M103,Equipes!$C$6:$D$25,2,FALSE)</f>
        <v>ROUSSY ZOOFFTGEN</v>
      </c>
      <c r="O103" s="71">
        <f>HLOOKUP(M103,$U$1:$CV$94,40,FALSE)</f>
        <v>9</v>
      </c>
      <c r="P103"/>
      <c r="Q103"/>
      <c r="R103" s="69" t="str">
        <f>R12</f>
        <v>D5</v>
      </c>
      <c r="S103" s="70" t="str">
        <f>VLOOKUP(R103,Equipes!$C$6:$D$25,2,FALSE)</f>
        <v>FC NEUFCHATEAU</v>
      </c>
      <c r="T103" s="71">
        <f>HLOOKUP(R103,$U$1:$CV$94,40,FALSE)</f>
        <v>4</v>
      </c>
    </row>
    <row r="104" spans="2:20" ht="16.5" customHeight="1">
      <c r="B104"/>
      <c r="C104" s="76"/>
      <c r="D104" s="61"/>
      <c r="E104" s="62"/>
      <c r="F104" s="72"/>
      <c r="G104"/>
      <c r="H104"/>
      <c r="I104" s="61"/>
      <c r="J104" s="62"/>
      <c r="K104" s="72"/>
      <c r="L104"/>
      <c r="M104" s="61"/>
      <c r="N104" s="62"/>
      <c r="O104" s="72"/>
      <c r="P104"/>
      <c r="Q104"/>
      <c r="R104" s="61"/>
      <c r="S104" s="62"/>
      <c r="T104" s="161"/>
    </row>
    <row r="105" spans="2:20" ht="16.5" customHeight="1" thickBot="1">
      <c r="B105"/>
      <c r="C105" s="76"/>
      <c r="D105" s="61"/>
      <c r="E105" s="62" t="s">
        <v>31</v>
      </c>
      <c r="F105" s="72"/>
      <c r="G105"/>
      <c r="H105"/>
      <c r="I105" s="61"/>
      <c r="J105" s="62" t="s">
        <v>31</v>
      </c>
      <c r="K105" s="72"/>
      <c r="L105"/>
      <c r="M105" s="61"/>
      <c r="N105" s="62" t="s">
        <v>31</v>
      </c>
      <c r="O105" s="72"/>
      <c r="P105"/>
      <c r="Q105"/>
      <c r="R105" s="61"/>
      <c r="S105" s="62" t="s">
        <v>31</v>
      </c>
      <c r="T105" s="161"/>
    </row>
    <row r="106" spans="2:20" ht="16.5" customHeight="1">
      <c r="B106"/>
      <c r="C106" s="76" t="s">
        <v>21</v>
      </c>
      <c r="D106" s="63" t="str">
        <f>D8</f>
        <v>A1</v>
      </c>
      <c r="E106" s="64" t="str">
        <f>VLOOKUP(D106,Equipes!$C$6:$D$25,2,FALSE)</f>
        <v>G.S.N.M. 1</v>
      </c>
      <c r="F106" s="65">
        <f>HLOOKUP(D106,$U$1:$CV$94,68,FALSE)</f>
        <v>12</v>
      </c>
      <c r="G106"/>
      <c r="H106"/>
      <c r="I106" s="63" t="str">
        <f>I8</f>
        <v>B1</v>
      </c>
      <c r="J106" s="64" t="str">
        <f>VLOOKUP(I106,Equipes!$C$6:$D$25,2,FALSE)</f>
        <v>A.S.N.L.</v>
      </c>
      <c r="K106" s="65">
        <f>HLOOKUP(I106,$U$1:$CV$94,68,FALSE)</f>
        <v>7</v>
      </c>
      <c r="L106"/>
      <c r="M106" s="63" t="str">
        <f>M8</f>
        <v>C1</v>
      </c>
      <c r="N106" s="64" t="str">
        <f>VLOOKUP(M106,Equipes!$C$6:$D$25,2,FALSE)</f>
        <v>G.S.N.M. 2</v>
      </c>
      <c r="O106" s="65">
        <f>HLOOKUP(M106,$U$1:$CV$94,68,FALSE)</f>
        <v>12</v>
      </c>
      <c r="P106"/>
      <c r="Q106"/>
      <c r="R106" s="63" t="str">
        <f>R8</f>
        <v>D1</v>
      </c>
      <c r="S106" s="64" t="str">
        <f>VLOOKUP(R106,Equipes!$C$6:$D$25,2,FALSE)</f>
        <v>NANCY HAUSSONVILLE</v>
      </c>
      <c r="T106" s="65">
        <f>HLOOKUP(R106,$U$1:$CV$94,68,FALSE)</f>
        <v>7</v>
      </c>
    </row>
    <row r="107" spans="2:20" ht="16.5" customHeight="1">
      <c r="B107"/>
      <c r="C107" s="76" t="s">
        <v>22</v>
      </c>
      <c r="D107" s="66" t="str">
        <f>D9</f>
        <v>A2</v>
      </c>
      <c r="E107" s="67" t="str">
        <f>VLOOKUP(D107,Equipes!$C$6:$D$25,2,FALSE)</f>
        <v>OUDJA</v>
      </c>
      <c r="F107" s="68">
        <f>HLOOKUP(D107,$U$1:$CV$94,68,FALSE)</f>
        <v>9</v>
      </c>
      <c r="G107"/>
      <c r="H107"/>
      <c r="I107" s="66" t="str">
        <f>I9</f>
        <v>B2</v>
      </c>
      <c r="J107" s="67" t="str">
        <f>VLOOKUP(I107,Equipes!$C$6:$D$25,2,FALSE)</f>
        <v>JARVILLE</v>
      </c>
      <c r="K107" s="68">
        <f>HLOOKUP(I107,$U$1:$CV$94,68,FALSE)</f>
        <v>9</v>
      </c>
      <c r="L107"/>
      <c r="M107" s="66" t="str">
        <f>M9</f>
        <v>C2</v>
      </c>
      <c r="N107" s="67" t="str">
        <f>VLOOKUP(M107,Equipes!$C$6:$D$25,2,FALSE)</f>
        <v>CSO BLENOD</v>
      </c>
      <c r="O107" s="68">
        <f>HLOOKUP(M107,$U$1:$CV$94,68,FALSE)</f>
        <v>9</v>
      </c>
      <c r="P107"/>
      <c r="Q107"/>
      <c r="R107" s="66" t="str">
        <f>R9</f>
        <v>D2</v>
      </c>
      <c r="S107" s="67" t="str">
        <f>VLOOKUP(R107,Equipes!$C$6:$D$25,2,FALSE)</f>
        <v>HETTANGE GRANDE</v>
      </c>
      <c r="T107" s="68">
        <f>HLOOKUP(R107,$U$1:$CV$94,68,FALSE)</f>
        <v>9</v>
      </c>
    </row>
    <row r="108" spans="2:20" ht="16.5" customHeight="1">
      <c r="B108"/>
      <c r="C108" s="76" t="s">
        <v>23</v>
      </c>
      <c r="D108" s="66" t="str">
        <f>D10</f>
        <v>A3</v>
      </c>
      <c r="E108" s="67" t="str">
        <f>VLOOKUP(D108,Equipes!$C$6:$D$25,2,FALSE)</f>
        <v>ASC SAULXURES</v>
      </c>
      <c r="F108" s="68">
        <f>HLOOKUP(D108,$U$1:$CV$94,68,FALSE)</f>
        <v>5</v>
      </c>
      <c r="G108"/>
      <c r="H108"/>
      <c r="I108" s="66" t="str">
        <f>I10</f>
        <v>B3</v>
      </c>
      <c r="J108" s="67" t="str">
        <f>VLOOKUP(I108,Equipes!$C$6:$D$25,2,FALSE)</f>
        <v>OL FROUARD POMPEY</v>
      </c>
      <c r="K108" s="68">
        <f>HLOOKUP(I108,$U$1:$CV$94,68,FALSE)</f>
        <v>3</v>
      </c>
      <c r="L108"/>
      <c r="M108" s="66" t="str">
        <f>M10</f>
        <v>C3</v>
      </c>
      <c r="N108" s="67" t="str">
        <f>VLOOKUP(M108,Equipes!$C$6:$D$25,2,FALSE)</f>
        <v>AS STE MARIE AUX CHENES</v>
      </c>
      <c r="O108" s="68">
        <f>HLOOKUP(M108,$U$1:$CV$94,68,FALSE)</f>
        <v>5</v>
      </c>
      <c r="P108"/>
      <c r="Q108"/>
      <c r="R108" s="66" t="str">
        <f>R10</f>
        <v>D3</v>
      </c>
      <c r="S108" s="67" t="str">
        <f>VLOOKUP(R108,Equipes!$C$6:$D$25,2,FALSE)</f>
        <v>ES PONT A MOUSSON</v>
      </c>
      <c r="T108" s="68">
        <f>HLOOKUP(R108,$U$1:$CV$94,68,FALSE)</f>
        <v>3</v>
      </c>
    </row>
    <row r="109" spans="2:20" ht="16.5" customHeight="1">
      <c r="B109"/>
      <c r="C109" s="76" t="s">
        <v>24</v>
      </c>
      <c r="D109" s="66" t="str">
        <f>D11</f>
        <v>A4</v>
      </c>
      <c r="E109" s="67" t="str">
        <f>VLOOKUP(D109,Equipes!$C$6:$D$25,2,FALSE)</f>
        <v>FC TONNOY</v>
      </c>
      <c r="F109" s="68">
        <f>HLOOKUP(D109,$U$1:$CV$94,68,FALSE)</f>
        <v>4</v>
      </c>
      <c r="G109"/>
      <c r="H109"/>
      <c r="I109" s="66" t="str">
        <f>I11</f>
        <v>B4</v>
      </c>
      <c r="J109" s="67" t="str">
        <f>VLOOKUP(I109,Equipes!$C$6:$D$25,2,FALSE)</f>
        <v>ST ETIENNE LES REMIREMONT</v>
      </c>
      <c r="K109" s="68">
        <f>HLOOKUP(I109,$U$1:$CV$94,68,FALSE)</f>
        <v>5</v>
      </c>
      <c r="L109"/>
      <c r="M109" s="66" t="str">
        <f>M11</f>
        <v>C4</v>
      </c>
      <c r="N109" s="67" t="str">
        <f>VLOOKUP(M109,Equipes!$C$6:$D$25,2,FALSE)</f>
        <v>COS VILLERS</v>
      </c>
      <c r="O109" s="68">
        <f>HLOOKUP(M109,$U$1:$CV$94,68,FALSE)</f>
        <v>4</v>
      </c>
      <c r="P109"/>
      <c r="Q109"/>
      <c r="R109" s="66" t="str">
        <f>R11</f>
        <v>D4</v>
      </c>
      <c r="S109" s="67" t="str">
        <f>VLOOKUP(R109,Equipes!$C$6:$D$25,2,FALSE)</f>
        <v>ES LANEUVEUVILLE</v>
      </c>
      <c r="T109" s="68">
        <f>HLOOKUP(R109,$U$1:$CV$94,68,FALSE)</f>
        <v>5</v>
      </c>
    </row>
    <row r="110" spans="2:20" ht="16.5" customHeight="1" thickBot="1">
      <c r="B110"/>
      <c r="C110" s="76" t="s">
        <v>24</v>
      </c>
      <c r="D110" s="69" t="str">
        <f>D12</f>
        <v>A5</v>
      </c>
      <c r="E110" s="70" t="str">
        <f>VLOOKUP(D110,Equipes!$C$6:$D$25,2,FALSE)</f>
        <v>AS DOMMARTIN</v>
      </c>
      <c r="F110" s="71">
        <f>HLOOKUP(D110,$U$1:$CV$94,68,FALSE)</f>
        <v>6</v>
      </c>
      <c r="G110"/>
      <c r="H110"/>
      <c r="I110" s="69" t="str">
        <f>I12</f>
        <v>B5</v>
      </c>
      <c r="J110" s="70" t="str">
        <f>VLOOKUP(I110,Equipes!$C$6:$D$25,2,FALSE)</f>
        <v>FC NOMENY</v>
      </c>
      <c r="K110" s="71">
        <f>HLOOKUP(I110,$U$1:$CV$94,68,FALSE)</f>
        <v>3</v>
      </c>
      <c r="L110"/>
      <c r="M110" s="69" t="str">
        <f>M12</f>
        <v>C5</v>
      </c>
      <c r="N110" s="70" t="str">
        <f>VLOOKUP(M110,Equipes!$C$6:$D$25,2,FALSE)</f>
        <v>ROUSSY ZOOFFTGEN</v>
      </c>
      <c r="O110" s="71">
        <f>HLOOKUP(M110,$U$1:$CV$94,68,FALSE)</f>
        <v>6</v>
      </c>
      <c r="P110"/>
      <c r="Q110"/>
      <c r="R110" s="69" t="str">
        <f>R12</f>
        <v>D5</v>
      </c>
      <c r="S110" s="70" t="str">
        <f>VLOOKUP(R110,Equipes!$C$6:$D$25,2,FALSE)</f>
        <v>FC NEUFCHATEAU</v>
      </c>
      <c r="T110" s="71">
        <f>HLOOKUP(R110,$U$1:$CV$94,68,FALSE)</f>
        <v>3</v>
      </c>
    </row>
    <row r="111" spans="2:20" ht="16.5" customHeight="1">
      <c r="B111"/>
      <c r="C111" s="76"/>
      <c r="D111"/>
      <c r="E111"/>
      <c r="F111"/>
      <c r="G111"/>
      <c r="H111"/>
      <c r="I111"/>
      <c r="J111"/>
      <c r="K111"/>
      <c r="L111"/>
      <c r="M111"/>
      <c r="N111"/>
      <c r="O111"/>
      <c r="P111"/>
      <c r="Q111"/>
      <c r="R111"/>
      <c r="S111"/>
      <c r="T111" s="165"/>
    </row>
    <row r="112" spans="2:20" ht="16.5" customHeight="1" thickBot="1">
      <c r="B112"/>
      <c r="C112" s="76"/>
      <c r="D112" s="61"/>
      <c r="E112" s="62" t="s">
        <v>32</v>
      </c>
      <c r="F112" s="72"/>
      <c r="G112"/>
      <c r="H112"/>
      <c r="I112" s="61"/>
      <c r="J112" s="62" t="s">
        <v>32</v>
      </c>
      <c r="K112" s="72"/>
      <c r="L112"/>
      <c r="M112" s="61"/>
      <c r="N112" s="62" t="s">
        <v>32</v>
      </c>
      <c r="O112" s="72"/>
      <c r="P112"/>
      <c r="Q112"/>
      <c r="R112" s="61"/>
      <c r="S112" s="62" t="s">
        <v>32</v>
      </c>
      <c r="T112" s="161"/>
    </row>
    <row r="113" spans="2:20" ht="16.5" customHeight="1">
      <c r="B113"/>
      <c r="C113" s="76" t="s">
        <v>21</v>
      </c>
      <c r="D113" s="63" t="str">
        <f>D8</f>
        <v>A1</v>
      </c>
      <c r="E113" s="64" t="str">
        <f>VLOOKUP(D113,Equipes!$C$6:$D$25,2,FALSE)</f>
        <v>G.S.N.M. 1</v>
      </c>
      <c r="F113" s="65">
        <f>HLOOKUP(D113,$U$1:$CV$94,94,FALSE)</f>
        <v>-6</v>
      </c>
      <c r="G113"/>
      <c r="H113"/>
      <c r="I113" s="63" t="str">
        <f>I8</f>
        <v>B1</v>
      </c>
      <c r="J113" s="64" t="str">
        <f>VLOOKUP(I113,Equipes!$C$6:$D$25,2,FALSE)</f>
        <v>A.S.N.L.</v>
      </c>
      <c r="K113" s="65">
        <f>HLOOKUP(I113,$U$1:$CV$94,94,FALSE)</f>
        <v>-4</v>
      </c>
      <c r="L113"/>
      <c r="M113" s="63" t="str">
        <f>M8</f>
        <v>C1</v>
      </c>
      <c r="N113" s="64" t="str">
        <f>VLOOKUP(M113,Equipes!$C$6:$D$25,2,FALSE)</f>
        <v>G.S.N.M. 2</v>
      </c>
      <c r="O113" s="65">
        <f>HLOOKUP(M113,$U$1:$CV$94,94,FALSE)</f>
        <v>-6</v>
      </c>
      <c r="P113"/>
      <c r="Q113"/>
      <c r="R113" s="63" t="str">
        <f>R8</f>
        <v>D1</v>
      </c>
      <c r="S113" s="64" t="str">
        <f>VLOOKUP(R113,Equipes!$C$6:$D$25,2,FALSE)</f>
        <v>NANCY HAUSSONVILLE</v>
      </c>
      <c r="T113" s="65">
        <f>HLOOKUP(R113,$U$1:$CV$94,94,FALSE)</f>
        <v>-4</v>
      </c>
    </row>
    <row r="114" spans="2:20" ht="16.5" customHeight="1">
      <c r="B114"/>
      <c r="C114" s="76" t="s">
        <v>22</v>
      </c>
      <c r="D114" s="66" t="str">
        <f>D9</f>
        <v>A2</v>
      </c>
      <c r="E114" s="67" t="str">
        <f>VLOOKUP(D114,Equipes!$C$6:$D$25,2,FALSE)</f>
        <v>OUDJA</v>
      </c>
      <c r="F114" s="68">
        <f>HLOOKUP(D114,$U$1:$CV$94,94,FALSE)</f>
        <v>-13</v>
      </c>
      <c r="G114"/>
      <c r="H114"/>
      <c r="I114" s="66" t="str">
        <f>I9</f>
        <v>B2</v>
      </c>
      <c r="J114" s="67" t="str">
        <f>VLOOKUP(I114,Equipes!$C$6:$D$25,2,FALSE)</f>
        <v>JARVILLE</v>
      </c>
      <c r="K114" s="68">
        <f>HLOOKUP(I114,$U$1:$CV$94,94,FALSE)</f>
        <v>-6</v>
      </c>
      <c r="L114"/>
      <c r="M114" s="66" t="str">
        <f>M9</f>
        <v>C2</v>
      </c>
      <c r="N114" s="67" t="str">
        <f>VLOOKUP(M114,Equipes!$C$6:$D$25,2,FALSE)</f>
        <v>CSO BLENOD</v>
      </c>
      <c r="O114" s="68">
        <f>HLOOKUP(M114,$U$1:$CV$94,94,FALSE)</f>
        <v>-13</v>
      </c>
      <c r="P114"/>
      <c r="Q114"/>
      <c r="R114" s="66" t="str">
        <f>R9</f>
        <v>D2</v>
      </c>
      <c r="S114" s="67" t="str">
        <f>VLOOKUP(R114,Equipes!$C$6:$D$25,2,FALSE)</f>
        <v>HETTANGE GRANDE</v>
      </c>
      <c r="T114" s="68">
        <f>HLOOKUP(R114,$U$1:$CV$94,94,FALSE)</f>
        <v>-6</v>
      </c>
    </row>
    <row r="115" spans="2:20" ht="16.5" customHeight="1">
      <c r="B115"/>
      <c r="C115" s="76" t="s">
        <v>23</v>
      </c>
      <c r="D115" s="66" t="str">
        <f>D10</f>
        <v>A3</v>
      </c>
      <c r="E115" s="67" t="str">
        <f>VLOOKUP(D115,Equipes!$C$6:$D$25,2,FALSE)</f>
        <v>ASC SAULXURES</v>
      </c>
      <c r="F115" s="68">
        <f>HLOOKUP(D115,$U$1:$CV$94,94,FALSE)</f>
        <v>-8</v>
      </c>
      <c r="G115"/>
      <c r="H115"/>
      <c r="I115" s="66" t="str">
        <f>I10</f>
        <v>B3</v>
      </c>
      <c r="J115" s="67" t="str">
        <f>VLOOKUP(I115,Equipes!$C$6:$D$25,2,FALSE)</f>
        <v>OL FROUARD POMPEY</v>
      </c>
      <c r="K115" s="68">
        <f>HLOOKUP(I115,$U$1:$CV$94,94,FALSE)</f>
        <v>-11</v>
      </c>
      <c r="L115"/>
      <c r="M115" s="66" t="str">
        <f>M10</f>
        <v>C3</v>
      </c>
      <c r="N115" s="67" t="str">
        <f>VLOOKUP(M115,Equipes!$C$6:$D$25,2,FALSE)</f>
        <v>AS STE MARIE AUX CHENES</v>
      </c>
      <c r="O115" s="68">
        <f>HLOOKUP(M115,$U$1:$CV$94,94,FALSE)</f>
        <v>-8</v>
      </c>
      <c r="P115"/>
      <c r="Q115"/>
      <c r="R115" s="66" t="str">
        <f>R10</f>
        <v>D3</v>
      </c>
      <c r="S115" s="67" t="str">
        <f>VLOOKUP(R115,Equipes!$C$6:$D$25,2,FALSE)</f>
        <v>ES PONT A MOUSSON</v>
      </c>
      <c r="T115" s="68">
        <f>HLOOKUP(R115,$U$1:$CV$94,94,FALSE)</f>
        <v>-11</v>
      </c>
    </row>
    <row r="116" spans="2:20" ht="16.5" customHeight="1">
      <c r="B116"/>
      <c r="C116" s="76" t="s">
        <v>24</v>
      </c>
      <c r="D116" s="66" t="str">
        <f>D11</f>
        <v>A4</v>
      </c>
      <c r="E116" s="67" t="str">
        <f>VLOOKUP(D116,Equipes!$C$6:$D$25,2,FALSE)</f>
        <v>FC TONNOY</v>
      </c>
      <c r="F116" s="68">
        <f>HLOOKUP(D116,$U$1:$CV$94,94,FALSE)</f>
        <v>-5</v>
      </c>
      <c r="G116"/>
      <c r="H116"/>
      <c r="I116" s="66" t="str">
        <f>I11</f>
        <v>B4</v>
      </c>
      <c r="J116" s="67" t="str">
        <f>VLOOKUP(I116,Equipes!$C$6:$D$25,2,FALSE)</f>
        <v>ST ETIENNE LES REMIREMONT</v>
      </c>
      <c r="K116" s="68">
        <f>HLOOKUP(I116,$U$1:$CV$94,94,FALSE)</f>
        <v>-2</v>
      </c>
      <c r="L116"/>
      <c r="M116" s="66" t="str">
        <f>M11</f>
        <v>C4</v>
      </c>
      <c r="N116" s="67" t="str">
        <f>VLOOKUP(M116,Equipes!$C$6:$D$25,2,FALSE)</f>
        <v>COS VILLERS</v>
      </c>
      <c r="O116" s="68">
        <f>HLOOKUP(M116,$U$1:$CV$94,94,FALSE)</f>
        <v>-5</v>
      </c>
      <c r="P116"/>
      <c r="Q116"/>
      <c r="R116" s="66" t="str">
        <f>R11</f>
        <v>D4</v>
      </c>
      <c r="S116" s="67" t="str">
        <f>VLOOKUP(R116,Equipes!$C$6:$D$25,2,FALSE)</f>
        <v>ES LANEUVEUVILLE</v>
      </c>
      <c r="T116" s="68">
        <f>HLOOKUP(R116,$U$1:$CV$94,94,FALSE)</f>
        <v>-2</v>
      </c>
    </row>
    <row r="117" spans="2:20" ht="16.5" customHeight="1" thickBot="1">
      <c r="B117"/>
      <c r="C117" s="76" t="s">
        <v>24</v>
      </c>
      <c r="D117" s="69" t="str">
        <f>D12</f>
        <v>A5</v>
      </c>
      <c r="E117" s="70" t="str">
        <f>VLOOKUP(D117,Equipes!$C$6:$D$25,2,FALSE)</f>
        <v>AS DOMMARTIN</v>
      </c>
      <c r="F117" s="71">
        <f>HLOOKUP(D117,$U$1:$CV$94,94,FALSE)</f>
        <v>-4</v>
      </c>
      <c r="G117"/>
      <c r="H117"/>
      <c r="I117" s="69" t="str">
        <f>I12</f>
        <v>B5</v>
      </c>
      <c r="J117" s="70" t="str">
        <f>VLOOKUP(I117,Equipes!$C$6:$D$25,2,FALSE)</f>
        <v>FC NOMENY</v>
      </c>
      <c r="K117" s="71">
        <f>HLOOKUP(I117,$U$1:$CV$94,94,FALSE)</f>
        <v>-4</v>
      </c>
      <c r="L117"/>
      <c r="M117" s="69" t="str">
        <f>M12</f>
        <v>C5</v>
      </c>
      <c r="N117" s="70" t="str">
        <f>VLOOKUP(M117,Equipes!$C$6:$D$25,2,FALSE)</f>
        <v>ROUSSY ZOOFFTGEN</v>
      </c>
      <c r="O117" s="71">
        <f>HLOOKUP(M117,$U$1:$CV$94,94,FALSE)</f>
        <v>-4</v>
      </c>
      <c r="P117"/>
      <c r="Q117"/>
      <c r="R117" s="69" t="str">
        <f>R12</f>
        <v>D5</v>
      </c>
      <c r="S117" s="70" t="str">
        <f>VLOOKUP(R117,Equipes!$C$6:$D$25,2,FALSE)</f>
        <v>FC NEUFCHATEAU</v>
      </c>
      <c r="T117" s="71">
        <f>HLOOKUP(R117,$U$1:$CV$94,94,FALSE)</f>
        <v>-4</v>
      </c>
    </row>
    <row r="118" spans="2:20" ht="16.5" customHeight="1">
      <c r="B118"/>
      <c r="C118" s="76"/>
      <c r="D118"/>
      <c r="E118"/>
      <c r="F118"/>
      <c r="G118"/>
      <c r="H118"/>
      <c r="I118"/>
      <c r="J118"/>
      <c r="K118"/>
      <c r="L118"/>
      <c r="M118"/>
      <c r="N118"/>
      <c r="O118"/>
      <c r="P118"/>
      <c r="Q118"/>
      <c r="R118"/>
      <c r="S118"/>
      <c r="T118" s="165"/>
    </row>
    <row r="119" spans="2:20" ht="16.5" customHeight="1" thickBot="1">
      <c r="B119"/>
      <c r="C119" s="76"/>
      <c r="D119" s="61"/>
      <c r="E119" s="62" t="s">
        <v>33</v>
      </c>
      <c r="F119" s="62"/>
      <c r="G119"/>
      <c r="H119"/>
      <c r="I119" s="61"/>
      <c r="J119" s="62" t="s">
        <v>33</v>
      </c>
      <c r="K119" s="62"/>
      <c r="L119"/>
      <c r="M119" s="61"/>
      <c r="N119" s="62" t="s">
        <v>33</v>
      </c>
      <c r="O119" s="62"/>
      <c r="P119"/>
      <c r="Q119"/>
      <c r="R119" s="61"/>
      <c r="S119" s="62" t="s">
        <v>33</v>
      </c>
      <c r="T119" s="161"/>
    </row>
    <row r="120" spans="2:21" ht="16.5" customHeight="1">
      <c r="B120"/>
      <c r="C120" s="99">
        <f>F120</f>
        <v>40.072</v>
      </c>
      <c r="D120" s="63" t="str">
        <f>D8</f>
        <v>A1</v>
      </c>
      <c r="E120" s="64" t="str">
        <f>VLOOKUP(D120,Equipes!$C$6:$D$25,2,FALSE)</f>
        <v>G.S.N.M. 1</v>
      </c>
      <c r="F120" s="73">
        <f>SUM(F99*10,(F106+F113)*0.01,F106*0.001)</f>
        <v>40.072</v>
      </c>
      <c r="G120" t="str">
        <f>D120</f>
        <v>A1</v>
      </c>
      <c r="H120" s="99">
        <f>K120</f>
        <v>70.037</v>
      </c>
      <c r="I120" s="63" t="str">
        <f>I8</f>
        <v>B1</v>
      </c>
      <c r="J120" s="64" t="str">
        <f>VLOOKUP(I120,Equipes!$C$6:$D$25,2,FALSE)</f>
        <v>A.S.N.L.</v>
      </c>
      <c r="K120" s="73">
        <f>SUM(K99*10,(K106+K113)*0.01,K106*0.001)</f>
        <v>70.037</v>
      </c>
      <c r="L120" s="99">
        <f>O120</f>
        <v>40.072</v>
      </c>
      <c r="M120" s="63" t="str">
        <f>M8</f>
        <v>C1</v>
      </c>
      <c r="N120" s="64" t="str">
        <f>VLOOKUP(M120,Equipes!$C$6:$D$25,2,FALSE)</f>
        <v>G.S.N.M. 2</v>
      </c>
      <c r="O120" s="73">
        <f>SUM(O99*10,(O106+O113)*0.01,O106*0.001)</f>
        <v>40.072</v>
      </c>
      <c r="P120" t="str">
        <f>M120</f>
        <v>C1</v>
      </c>
      <c r="Q120" s="99">
        <f>T120</f>
        <v>70.037</v>
      </c>
      <c r="R120" s="63" t="str">
        <f>R8</f>
        <v>D1</v>
      </c>
      <c r="S120" s="64" t="str">
        <f>VLOOKUP(R120,Equipes!$C$6:$D$25,2,FALSE)</f>
        <v>NANCY HAUSSONVILLE</v>
      </c>
      <c r="T120" s="169">
        <f>SUM(T99*10,(T106+T113)*0.01,T106*0.001)</f>
        <v>70.037</v>
      </c>
      <c r="U120" s="77" t="str">
        <f>R120</f>
        <v>D1</v>
      </c>
    </row>
    <row r="121" spans="2:21" ht="16.5" customHeight="1">
      <c r="B121"/>
      <c r="C121" s="99">
        <f>F121</f>
        <v>59.969</v>
      </c>
      <c r="D121" s="66" t="str">
        <f>D9</f>
        <v>A2</v>
      </c>
      <c r="E121" s="67" t="str">
        <f>VLOOKUP(D121,Equipes!$C$6:$D$25,2,FALSE)</f>
        <v>OUDJA</v>
      </c>
      <c r="F121" s="74">
        <f>SUM(F100*10,(F107+F114)*0.01,F107*0.001)</f>
        <v>59.969</v>
      </c>
      <c r="G121" t="str">
        <f>D121</f>
        <v>A2</v>
      </c>
      <c r="H121" s="99">
        <f>K121</f>
        <v>70.039</v>
      </c>
      <c r="I121" s="66" t="str">
        <f>I9</f>
        <v>B2</v>
      </c>
      <c r="J121" s="67" t="str">
        <f>VLOOKUP(I121,Equipes!$C$6:$D$25,2,FALSE)</f>
        <v>JARVILLE</v>
      </c>
      <c r="K121" s="74">
        <f>SUM(K100*10,(K107+K114)*0.01,K107*0.001)</f>
        <v>70.039</v>
      </c>
      <c r="L121" s="99">
        <f>O121</f>
        <v>59.969</v>
      </c>
      <c r="M121" s="66" t="str">
        <f>M9</f>
        <v>C2</v>
      </c>
      <c r="N121" s="67" t="str">
        <f>VLOOKUP(M121,Equipes!$C$6:$D$25,2,FALSE)</f>
        <v>CSO BLENOD</v>
      </c>
      <c r="O121" s="74">
        <f>SUM(O100*10,(O107+O114)*0.01,O107*0.001)</f>
        <v>59.969</v>
      </c>
      <c r="P121" t="str">
        <f>M121</f>
        <v>C2</v>
      </c>
      <c r="Q121" s="99">
        <f>T121</f>
        <v>70.039</v>
      </c>
      <c r="R121" s="66" t="str">
        <f>R9</f>
        <v>D2</v>
      </c>
      <c r="S121" s="67" t="str">
        <f>VLOOKUP(R121,Equipes!$C$6:$D$25,2,FALSE)</f>
        <v>HETTANGE GRANDE</v>
      </c>
      <c r="T121" s="170">
        <f>SUM(T100*10,(T107+T114)*0.01,T107*0.001)</f>
        <v>70.039</v>
      </c>
      <c r="U121" s="77" t="str">
        <f>R121</f>
        <v>D2</v>
      </c>
    </row>
    <row r="122" spans="2:21" ht="16.5" customHeight="1">
      <c r="B122"/>
      <c r="C122" s="99">
        <f>F122</f>
        <v>59.975</v>
      </c>
      <c r="D122" s="66" t="str">
        <f>D10</f>
        <v>A3</v>
      </c>
      <c r="E122" s="67" t="str">
        <f>VLOOKUP(D122,Equipes!$C$6:$D$25,2,FALSE)</f>
        <v>ASC SAULXURES</v>
      </c>
      <c r="F122" s="74">
        <f>SUM(F101*10,(F108+F115)*0.01,F108*0.001)</f>
        <v>59.975</v>
      </c>
      <c r="G122" t="str">
        <f>D122</f>
        <v>A3</v>
      </c>
      <c r="H122" s="99">
        <f>K122</f>
        <v>39.923</v>
      </c>
      <c r="I122" s="66" t="str">
        <f>I10</f>
        <v>B3</v>
      </c>
      <c r="J122" s="67" t="str">
        <f>VLOOKUP(I122,Equipes!$C$6:$D$25,2,FALSE)</f>
        <v>OL FROUARD POMPEY</v>
      </c>
      <c r="K122" s="74">
        <f>SUM(K101*10,(K108+K115)*0.01,K108*0.001)</f>
        <v>39.923</v>
      </c>
      <c r="L122" s="99">
        <f>O122</f>
        <v>59.975</v>
      </c>
      <c r="M122" s="66" t="str">
        <f>M10</f>
        <v>C3</v>
      </c>
      <c r="N122" s="67" t="str">
        <f>VLOOKUP(M122,Equipes!$C$6:$D$25,2,FALSE)</f>
        <v>AS STE MARIE AUX CHENES</v>
      </c>
      <c r="O122" s="74">
        <f>SUM(O101*10,(O108+O115)*0.01,O108*0.001)</f>
        <v>59.975</v>
      </c>
      <c r="P122" t="str">
        <f>M122</f>
        <v>C3</v>
      </c>
      <c r="Q122" s="99">
        <f>T122</f>
        <v>39.923</v>
      </c>
      <c r="R122" s="66" t="str">
        <f>R10</f>
        <v>D3</v>
      </c>
      <c r="S122" s="67" t="str">
        <f>VLOOKUP(R122,Equipes!$C$6:$D$25,2,FALSE)</f>
        <v>ES PONT A MOUSSON</v>
      </c>
      <c r="T122" s="170">
        <f>SUM(T101*10,(T108+T115)*0.01,T108*0.001)</f>
        <v>39.923</v>
      </c>
      <c r="U122" s="77" t="str">
        <f>R122</f>
        <v>D3</v>
      </c>
    </row>
    <row r="123" spans="2:21" ht="16.5" customHeight="1">
      <c r="B123"/>
      <c r="C123" s="99">
        <f>F123</f>
        <v>39.994</v>
      </c>
      <c r="D123" s="66" t="str">
        <f>D11</f>
        <v>A4</v>
      </c>
      <c r="E123" s="67" t="str">
        <f>VLOOKUP(D123,Equipes!$C$6:$D$25,2,FALSE)</f>
        <v>FC TONNOY</v>
      </c>
      <c r="F123" s="74">
        <f>SUM(F102*10,(F109+F116)*0.01,F109*0.001)</f>
        <v>39.994</v>
      </c>
      <c r="G123" t="str">
        <f>D123</f>
        <v>A4</v>
      </c>
      <c r="H123" s="99">
        <f>K123</f>
        <v>60.035000000000004</v>
      </c>
      <c r="I123" s="66" t="str">
        <f>I11</f>
        <v>B4</v>
      </c>
      <c r="J123" s="67" t="str">
        <f>VLOOKUP(I123,Equipes!$C$6:$D$25,2,FALSE)</f>
        <v>ST ETIENNE LES REMIREMONT</v>
      </c>
      <c r="K123" s="74">
        <f>SUM(K102*10,(K109+K116)*0.01,K109*0.001)</f>
        <v>60.035000000000004</v>
      </c>
      <c r="L123" s="99">
        <f>O123</f>
        <v>39.994</v>
      </c>
      <c r="M123" s="66" t="str">
        <f>M11</f>
        <v>C4</v>
      </c>
      <c r="N123" s="67" t="str">
        <f>VLOOKUP(M123,Equipes!$C$6:$D$25,2,FALSE)</f>
        <v>COS VILLERS</v>
      </c>
      <c r="O123" s="74">
        <f>SUM(O102*10,(O109+O116)*0.01,O109*0.001)</f>
        <v>39.994</v>
      </c>
      <c r="P123" t="str">
        <f>M123</f>
        <v>C4</v>
      </c>
      <c r="Q123" s="99">
        <f>T123</f>
        <v>60.035000000000004</v>
      </c>
      <c r="R123" s="66" t="str">
        <f>R11</f>
        <v>D4</v>
      </c>
      <c r="S123" s="67" t="str">
        <f>VLOOKUP(R123,Equipes!$C$6:$D$25,2,FALSE)</f>
        <v>ES LANEUVEUVILLE</v>
      </c>
      <c r="T123" s="170">
        <f>SUM(T102*10,(T109+T116)*0.01,T109*0.001)</f>
        <v>60.035000000000004</v>
      </c>
      <c r="U123" s="77"/>
    </row>
    <row r="124" spans="2:21" ht="16.5" customHeight="1" thickBot="1">
      <c r="B124"/>
      <c r="C124" s="99">
        <f>F124</f>
        <v>90.026</v>
      </c>
      <c r="D124" s="69" t="str">
        <f>D12</f>
        <v>A5</v>
      </c>
      <c r="E124" s="70" t="str">
        <f>VLOOKUP(D124,Equipes!$C$6:$D$25,2,FALSE)</f>
        <v>AS DOMMARTIN</v>
      </c>
      <c r="F124" s="75">
        <f>SUM(F103*10,(F110+F117)*0.01,F110*0.001)</f>
        <v>90.026</v>
      </c>
      <c r="G124" t="str">
        <f>D124</f>
        <v>A5</v>
      </c>
      <c r="H124" s="99">
        <f>K124</f>
        <v>39.993</v>
      </c>
      <c r="I124" s="69" t="str">
        <f>I12</f>
        <v>B5</v>
      </c>
      <c r="J124" s="70" t="str">
        <f>VLOOKUP(I124,Equipes!$C$6:$D$25,2,FALSE)</f>
        <v>FC NOMENY</v>
      </c>
      <c r="K124" s="75">
        <f>SUM(K103*10,(K110+K117)*0.01,K110*0.001)</f>
        <v>39.993</v>
      </c>
      <c r="L124" s="99">
        <f>O124</f>
        <v>90.026</v>
      </c>
      <c r="M124" s="69" t="str">
        <f>M12</f>
        <v>C5</v>
      </c>
      <c r="N124" s="70" t="str">
        <f>VLOOKUP(M124,Equipes!$C$6:$D$25,2,FALSE)</f>
        <v>ROUSSY ZOOFFTGEN</v>
      </c>
      <c r="O124" s="75">
        <f>SUM(O103*10,(O110+O117)*0.01,O110*0.001)</f>
        <v>90.026</v>
      </c>
      <c r="P124" t="str">
        <f>M124</f>
        <v>C5</v>
      </c>
      <c r="Q124" s="99">
        <f>T124</f>
        <v>39.993</v>
      </c>
      <c r="R124" s="69" t="str">
        <f>R12</f>
        <v>D5</v>
      </c>
      <c r="S124" s="70" t="str">
        <f>VLOOKUP(R124,Equipes!$C$6:$D$25,2,FALSE)</f>
        <v>FC NEUFCHATEAU</v>
      </c>
      <c r="T124" s="171">
        <f>SUM(T103*10,(T110+T117)*0.01,T110*0.001)</f>
        <v>39.993</v>
      </c>
      <c r="U124" s="77" t="str">
        <f>R124</f>
        <v>D5</v>
      </c>
    </row>
    <row r="125" spans="2:20" ht="16.5" customHeight="1">
      <c r="B125"/>
      <c r="C125"/>
      <c r="D125"/>
      <c r="E125"/>
      <c r="F125"/>
      <c r="G125"/>
      <c r="H125"/>
      <c r="I125"/>
      <c r="J125"/>
      <c r="K125"/>
      <c r="L125"/>
      <c r="M125"/>
      <c r="N125"/>
      <c r="O125"/>
      <c r="P125"/>
      <c r="Q125"/>
      <c r="R125"/>
      <c r="S125"/>
      <c r="T125" s="165"/>
    </row>
    <row r="126" spans="2:20" ht="16.5" customHeight="1">
      <c r="B126"/>
      <c r="C126"/>
      <c r="D126"/>
      <c r="E126" s="62"/>
      <c r="F126"/>
      <c r="G126"/>
      <c r="H126"/>
      <c r="I126"/>
      <c r="J126" s="62"/>
      <c r="K126"/>
      <c r="L126"/>
      <c r="M126"/>
      <c r="N126" s="62"/>
      <c r="O126"/>
      <c r="P126"/>
      <c r="Q126"/>
      <c r="R126"/>
      <c r="S126" s="62"/>
      <c r="T126" s="165"/>
    </row>
    <row r="127" spans="2:20" ht="16.5" customHeight="1">
      <c r="B127"/>
      <c r="C127" s="100"/>
      <c r="D127"/>
      <c r="E127"/>
      <c r="F127"/>
      <c r="G127"/>
      <c r="H127"/>
      <c r="I127"/>
      <c r="J127"/>
      <c r="K127"/>
      <c r="L127"/>
      <c r="M127"/>
      <c r="N127"/>
      <c r="O127"/>
      <c r="P127"/>
      <c r="Q127"/>
      <c r="R127"/>
      <c r="S127"/>
      <c r="T127" s="165"/>
    </row>
    <row r="128" spans="2:20" ht="16.5" customHeight="1">
      <c r="B128"/>
      <c r="C128" s="100"/>
      <c r="D128"/>
      <c r="E128"/>
      <c r="F128"/>
      <c r="G128"/>
      <c r="H128"/>
      <c r="I128"/>
      <c r="J128"/>
      <c r="K128"/>
      <c r="L128"/>
      <c r="M128"/>
      <c r="N128"/>
      <c r="O128"/>
      <c r="P128"/>
      <c r="Q128"/>
      <c r="R128"/>
      <c r="S128"/>
      <c r="T128" s="165"/>
    </row>
    <row r="129" spans="2:20" ht="16.5" customHeight="1">
      <c r="B129"/>
      <c r="C129" s="100"/>
      <c r="D129"/>
      <c r="E129"/>
      <c r="F129"/>
      <c r="G129"/>
      <c r="H129"/>
      <c r="I129"/>
      <c r="J129"/>
      <c r="K129"/>
      <c r="L129"/>
      <c r="M129"/>
      <c r="N129"/>
      <c r="O129"/>
      <c r="P129"/>
      <c r="Q129"/>
      <c r="R129"/>
      <c r="S129"/>
      <c r="T129" s="165"/>
    </row>
    <row r="130" spans="2:20" ht="16.5" customHeight="1">
      <c r="B130"/>
      <c r="C130" s="100"/>
      <c r="D130"/>
      <c r="E130"/>
      <c r="F130"/>
      <c r="G130"/>
      <c r="H130"/>
      <c r="I130"/>
      <c r="J130"/>
      <c r="K130"/>
      <c r="L130"/>
      <c r="M130"/>
      <c r="N130"/>
      <c r="O130"/>
      <c r="P130"/>
      <c r="Q130"/>
      <c r="R130"/>
      <c r="S130"/>
      <c r="T130" s="165"/>
    </row>
    <row r="131" spans="2:20" ht="16.5" customHeight="1">
      <c r="B131"/>
      <c r="C131"/>
      <c r="D131"/>
      <c r="E131"/>
      <c r="F131"/>
      <c r="G131"/>
      <c r="H131"/>
      <c r="I131"/>
      <c r="J131"/>
      <c r="K131"/>
      <c r="L131"/>
      <c r="M131"/>
      <c r="N131"/>
      <c r="O131"/>
      <c r="P131"/>
      <c r="Q131"/>
      <c r="R131"/>
      <c r="S131"/>
      <c r="T131" s="165"/>
    </row>
    <row r="132" spans="2:20" ht="16.5" customHeight="1">
      <c r="B132"/>
      <c r="C132"/>
      <c r="D132"/>
      <c r="E132"/>
      <c r="F132"/>
      <c r="G132"/>
      <c r="H132"/>
      <c r="I132"/>
      <c r="J132"/>
      <c r="K132"/>
      <c r="L132"/>
      <c r="M132"/>
      <c r="N132"/>
      <c r="O132"/>
      <c r="P132"/>
      <c r="Q132"/>
      <c r="R132"/>
      <c r="S132"/>
      <c r="T132" s="165"/>
    </row>
    <row r="133" spans="2:20" ht="16.5" customHeight="1">
      <c r="B133"/>
      <c r="C133"/>
      <c r="D133"/>
      <c r="E133"/>
      <c r="F133"/>
      <c r="G133"/>
      <c r="H133"/>
      <c r="I133"/>
      <c r="J133"/>
      <c r="K133"/>
      <c r="L133"/>
      <c r="M133"/>
      <c r="N133"/>
      <c r="O133"/>
      <c r="P133"/>
      <c r="Q133"/>
      <c r="R133"/>
      <c r="S133"/>
      <c r="T133" s="165"/>
    </row>
    <row r="134" spans="2:20" ht="16.5" customHeight="1">
      <c r="B134"/>
      <c r="C134"/>
      <c r="D134"/>
      <c r="E134"/>
      <c r="F134"/>
      <c r="G134"/>
      <c r="H134"/>
      <c r="I134"/>
      <c r="J134"/>
      <c r="K134"/>
      <c r="L134"/>
      <c r="M134"/>
      <c r="N134"/>
      <c r="O134"/>
      <c r="P134"/>
      <c r="Q134"/>
      <c r="R134"/>
      <c r="S134"/>
      <c r="T134" s="165"/>
    </row>
    <row r="135" spans="2:20" ht="16.5" customHeight="1">
      <c r="B135"/>
      <c r="C135"/>
      <c r="D135"/>
      <c r="E135"/>
      <c r="F135"/>
      <c r="G135"/>
      <c r="H135"/>
      <c r="I135"/>
      <c r="J135"/>
      <c r="K135"/>
      <c r="L135"/>
      <c r="M135"/>
      <c r="N135"/>
      <c r="O135"/>
      <c r="P135"/>
      <c r="Q135"/>
      <c r="R135"/>
      <c r="S135"/>
      <c r="T135" s="165"/>
    </row>
    <row r="136" spans="2:20" ht="16.5" customHeight="1">
      <c r="B136"/>
      <c r="C136"/>
      <c r="D136"/>
      <c r="E136"/>
      <c r="F136"/>
      <c r="G136"/>
      <c r="H136"/>
      <c r="I136"/>
      <c r="J136"/>
      <c r="K136"/>
      <c r="L136"/>
      <c r="M136"/>
      <c r="N136"/>
      <c r="O136"/>
      <c r="P136"/>
      <c r="Q136"/>
      <c r="R136"/>
      <c r="S136"/>
      <c r="T136" s="165"/>
    </row>
    <row r="137" spans="2:20" ht="16.5" customHeight="1">
      <c r="B137"/>
      <c r="C137"/>
      <c r="D137"/>
      <c r="E137"/>
      <c r="F137"/>
      <c r="G137"/>
      <c r="H137"/>
      <c r="I137"/>
      <c r="J137"/>
      <c r="K137"/>
      <c r="L137"/>
      <c r="M137"/>
      <c r="N137"/>
      <c r="O137"/>
      <c r="P137"/>
      <c r="Q137"/>
      <c r="R137"/>
      <c r="S137"/>
      <c r="T137" s="165"/>
    </row>
    <row r="138" spans="2:20" ht="16.5" customHeight="1">
      <c r="B138"/>
      <c r="C138"/>
      <c r="D138"/>
      <c r="E138"/>
      <c r="F138"/>
      <c r="G138"/>
      <c r="H138"/>
      <c r="I138"/>
      <c r="J138"/>
      <c r="K138"/>
      <c r="L138"/>
      <c r="M138"/>
      <c r="N138"/>
      <c r="O138"/>
      <c r="P138"/>
      <c r="Q138"/>
      <c r="R138"/>
      <c r="S138"/>
      <c r="T138" s="165"/>
    </row>
    <row r="139" spans="2:20" ht="16.5" customHeight="1">
      <c r="B139"/>
      <c r="C139"/>
      <c r="D139"/>
      <c r="E139"/>
      <c r="F139"/>
      <c r="G139"/>
      <c r="H139"/>
      <c r="I139"/>
      <c r="J139"/>
      <c r="K139"/>
      <c r="L139"/>
      <c r="M139"/>
      <c r="N139"/>
      <c r="O139"/>
      <c r="P139"/>
      <c r="Q139"/>
      <c r="R139"/>
      <c r="S139"/>
      <c r="T139" s="165"/>
    </row>
    <row r="140" spans="2:20" ht="16.5" customHeight="1">
      <c r="B140"/>
      <c r="C140"/>
      <c r="D140"/>
      <c r="E140"/>
      <c r="F140"/>
      <c r="G140"/>
      <c r="H140"/>
      <c r="I140"/>
      <c r="J140"/>
      <c r="K140"/>
      <c r="L140"/>
      <c r="M140"/>
      <c r="N140"/>
      <c r="O140"/>
      <c r="P140"/>
      <c r="Q140"/>
      <c r="R140"/>
      <c r="S140"/>
      <c r="T140" s="165"/>
    </row>
    <row r="141" spans="2:20" ht="16.5" customHeight="1">
      <c r="B141"/>
      <c r="C141"/>
      <c r="D141"/>
      <c r="E141"/>
      <c r="F141"/>
      <c r="G141"/>
      <c r="H141"/>
      <c r="I141"/>
      <c r="J141"/>
      <c r="K141"/>
      <c r="L141"/>
      <c r="M141"/>
      <c r="N141"/>
      <c r="O141"/>
      <c r="P141"/>
      <c r="Q141"/>
      <c r="R141"/>
      <c r="S141"/>
      <c r="T141" s="165"/>
    </row>
    <row r="142" spans="2:20" ht="16.5" customHeight="1">
      <c r="B142"/>
      <c r="C142"/>
      <c r="D142"/>
      <c r="E142"/>
      <c r="F142"/>
      <c r="G142"/>
      <c r="H142"/>
      <c r="I142"/>
      <c r="J142"/>
      <c r="K142"/>
      <c r="L142"/>
      <c r="M142"/>
      <c r="N142"/>
      <c r="O142"/>
      <c r="P142"/>
      <c r="Q142"/>
      <c r="R142"/>
      <c r="S142"/>
      <c r="T142" s="165"/>
    </row>
    <row r="143" spans="2:20" ht="16.5" customHeight="1">
      <c r="B143"/>
      <c r="C143"/>
      <c r="D143"/>
      <c r="E143"/>
      <c r="F143"/>
      <c r="G143"/>
      <c r="H143"/>
      <c r="I143"/>
      <c r="J143"/>
      <c r="K143"/>
      <c r="L143"/>
      <c r="M143"/>
      <c r="N143"/>
      <c r="O143"/>
      <c r="P143"/>
      <c r="Q143"/>
      <c r="R143"/>
      <c r="S143"/>
      <c r="T143" s="165"/>
    </row>
    <row r="144" spans="2:20" ht="16.5" customHeight="1">
      <c r="B144"/>
      <c r="C144"/>
      <c r="D144"/>
      <c r="E144"/>
      <c r="F144"/>
      <c r="G144"/>
      <c r="H144"/>
      <c r="I144"/>
      <c r="J144"/>
      <c r="K144"/>
      <c r="L144"/>
      <c r="M144"/>
      <c r="N144"/>
      <c r="O144"/>
      <c r="P144"/>
      <c r="Q144"/>
      <c r="R144"/>
      <c r="S144"/>
      <c r="T144" s="165"/>
    </row>
    <row r="145" spans="2:20" ht="16.5" customHeight="1">
      <c r="B145"/>
      <c r="C145"/>
      <c r="D145"/>
      <c r="E145"/>
      <c r="F145"/>
      <c r="G145"/>
      <c r="H145"/>
      <c r="I145"/>
      <c r="J145"/>
      <c r="K145"/>
      <c r="L145"/>
      <c r="M145"/>
      <c r="N145"/>
      <c r="O145"/>
      <c r="P145"/>
      <c r="Q145"/>
      <c r="R145"/>
      <c r="S145"/>
      <c r="T145" s="165"/>
    </row>
    <row r="146" spans="2:20" ht="16.5" customHeight="1">
      <c r="B146"/>
      <c r="C146"/>
      <c r="D146"/>
      <c r="E146"/>
      <c r="F146"/>
      <c r="G146"/>
      <c r="H146"/>
      <c r="I146"/>
      <c r="J146"/>
      <c r="K146"/>
      <c r="L146"/>
      <c r="M146"/>
      <c r="N146"/>
      <c r="O146"/>
      <c r="P146"/>
      <c r="Q146"/>
      <c r="R146"/>
      <c r="S146"/>
      <c r="T146" s="165"/>
    </row>
    <row r="147" spans="2:20" ht="16.5" customHeight="1">
      <c r="B147"/>
      <c r="C147"/>
      <c r="D147"/>
      <c r="E147"/>
      <c r="F147"/>
      <c r="G147"/>
      <c r="H147"/>
      <c r="I147"/>
      <c r="J147"/>
      <c r="K147"/>
      <c r="L147"/>
      <c r="M147"/>
      <c r="N147"/>
      <c r="O147"/>
      <c r="P147"/>
      <c r="Q147"/>
      <c r="R147"/>
      <c r="S147"/>
      <c r="T147" s="165"/>
    </row>
    <row r="148" spans="2:20" ht="16.5" customHeight="1">
      <c r="B148"/>
      <c r="C148"/>
      <c r="D148"/>
      <c r="E148"/>
      <c r="F148"/>
      <c r="G148"/>
      <c r="H148"/>
      <c r="I148"/>
      <c r="J148"/>
      <c r="K148"/>
      <c r="L148"/>
      <c r="M148"/>
      <c r="N148"/>
      <c r="O148"/>
      <c r="P148"/>
      <c r="Q148"/>
      <c r="R148"/>
      <c r="S148"/>
      <c r="T148" s="165"/>
    </row>
    <row r="149" spans="2:20" ht="16.5" customHeight="1">
      <c r="B149"/>
      <c r="C149"/>
      <c r="D149"/>
      <c r="E149"/>
      <c r="F149"/>
      <c r="G149"/>
      <c r="H149"/>
      <c r="I149"/>
      <c r="J149"/>
      <c r="K149"/>
      <c r="L149"/>
      <c r="M149"/>
      <c r="N149"/>
      <c r="O149"/>
      <c r="P149"/>
      <c r="Q149"/>
      <c r="R149"/>
      <c r="S149"/>
      <c r="T149" s="165"/>
    </row>
    <row r="150" spans="2:20" ht="16.5" customHeight="1">
      <c r="B150"/>
      <c r="C150"/>
      <c r="D150"/>
      <c r="E150"/>
      <c r="F150"/>
      <c r="G150"/>
      <c r="H150"/>
      <c r="I150"/>
      <c r="J150"/>
      <c r="K150"/>
      <c r="L150"/>
      <c r="M150"/>
      <c r="N150"/>
      <c r="O150"/>
      <c r="P150"/>
      <c r="Q150"/>
      <c r="R150"/>
      <c r="S150"/>
      <c r="T150" s="165"/>
    </row>
    <row r="151" spans="2:20" ht="16.5" customHeight="1">
      <c r="B151"/>
      <c r="C151"/>
      <c r="D151"/>
      <c r="E151"/>
      <c r="F151"/>
      <c r="G151"/>
      <c r="H151"/>
      <c r="I151"/>
      <c r="J151"/>
      <c r="K151"/>
      <c r="L151"/>
      <c r="M151"/>
      <c r="N151"/>
      <c r="O151"/>
      <c r="P151"/>
      <c r="Q151"/>
      <c r="R151"/>
      <c r="S151"/>
      <c r="T151" s="165"/>
    </row>
    <row r="152" spans="2:20" ht="16.5" customHeight="1">
      <c r="B152"/>
      <c r="C152"/>
      <c r="D152"/>
      <c r="E152"/>
      <c r="F152"/>
      <c r="G152"/>
      <c r="H152"/>
      <c r="I152"/>
      <c r="J152"/>
      <c r="K152"/>
      <c r="L152"/>
      <c r="M152"/>
      <c r="N152"/>
      <c r="O152"/>
      <c r="P152"/>
      <c r="Q152"/>
      <c r="R152"/>
      <c r="S152"/>
      <c r="T152" s="165"/>
    </row>
    <row r="153" spans="2:20" ht="16.5" customHeight="1">
      <c r="B153"/>
      <c r="C153"/>
      <c r="D153"/>
      <c r="E153"/>
      <c r="F153"/>
      <c r="G153"/>
      <c r="H153"/>
      <c r="I153"/>
      <c r="J153"/>
      <c r="K153"/>
      <c r="L153"/>
      <c r="M153"/>
      <c r="N153"/>
      <c r="O153"/>
      <c r="P153"/>
      <c r="Q153"/>
      <c r="R153"/>
      <c r="S153"/>
      <c r="T153" s="165"/>
    </row>
    <row r="154" spans="2:20" ht="16.5" customHeight="1">
      <c r="B154"/>
      <c r="C154"/>
      <c r="D154"/>
      <c r="E154"/>
      <c r="F154"/>
      <c r="G154"/>
      <c r="H154"/>
      <c r="I154"/>
      <c r="J154"/>
      <c r="K154"/>
      <c r="L154"/>
      <c r="M154"/>
      <c r="N154"/>
      <c r="O154"/>
      <c r="P154"/>
      <c r="Q154"/>
      <c r="R154"/>
      <c r="S154"/>
      <c r="T154" s="165"/>
    </row>
    <row r="155" spans="2:20" ht="16.5" customHeight="1">
      <c r="B155"/>
      <c r="C155"/>
      <c r="D155"/>
      <c r="E155"/>
      <c r="F155"/>
      <c r="G155"/>
      <c r="H155"/>
      <c r="I155"/>
      <c r="J155"/>
      <c r="K155"/>
      <c r="L155"/>
      <c r="M155"/>
      <c r="N155"/>
      <c r="O155"/>
      <c r="P155"/>
      <c r="Q155"/>
      <c r="R155"/>
      <c r="S155"/>
      <c r="T155" s="165"/>
    </row>
    <row r="156" spans="2:20" ht="16.5" customHeight="1">
      <c r="B156"/>
      <c r="C156"/>
      <c r="D156"/>
      <c r="E156"/>
      <c r="F156"/>
      <c r="G156"/>
      <c r="H156"/>
      <c r="I156"/>
      <c r="J156"/>
      <c r="K156"/>
      <c r="L156"/>
      <c r="M156"/>
      <c r="N156"/>
      <c r="O156"/>
      <c r="P156"/>
      <c r="Q156"/>
      <c r="R156"/>
      <c r="S156"/>
      <c r="T156" s="165"/>
    </row>
    <row r="157" spans="2:20" ht="16.5" customHeight="1">
      <c r="B157"/>
      <c r="C157"/>
      <c r="D157"/>
      <c r="E157"/>
      <c r="F157"/>
      <c r="G157"/>
      <c r="H157"/>
      <c r="I157"/>
      <c r="J157"/>
      <c r="K157"/>
      <c r="L157"/>
      <c r="M157"/>
      <c r="N157"/>
      <c r="O157"/>
      <c r="P157"/>
      <c r="Q157"/>
      <c r="R157"/>
      <c r="S157"/>
      <c r="T157" s="165"/>
    </row>
    <row r="158" spans="2:20" ht="16.5" customHeight="1">
      <c r="B158"/>
      <c r="C158"/>
      <c r="D158"/>
      <c r="E158"/>
      <c r="F158"/>
      <c r="G158"/>
      <c r="H158"/>
      <c r="I158"/>
      <c r="J158"/>
      <c r="K158"/>
      <c r="L158"/>
      <c r="M158"/>
      <c r="N158"/>
      <c r="O158"/>
      <c r="P158"/>
      <c r="Q158"/>
      <c r="R158"/>
      <c r="S158"/>
      <c r="T158" s="165"/>
    </row>
    <row r="159" spans="2:20" ht="16.5" customHeight="1">
      <c r="B159"/>
      <c r="C159"/>
      <c r="D159"/>
      <c r="E159"/>
      <c r="F159"/>
      <c r="G159"/>
      <c r="H159"/>
      <c r="I159"/>
      <c r="J159"/>
      <c r="K159"/>
      <c r="L159"/>
      <c r="M159"/>
      <c r="N159"/>
      <c r="O159"/>
      <c r="P159"/>
      <c r="Q159"/>
      <c r="R159"/>
      <c r="S159"/>
      <c r="T159" s="165"/>
    </row>
    <row r="160" spans="2:20" ht="16.5" customHeight="1">
      <c r="B160"/>
      <c r="C160"/>
      <c r="D160"/>
      <c r="E160"/>
      <c r="F160"/>
      <c r="G160"/>
      <c r="H160"/>
      <c r="I160"/>
      <c r="J160"/>
      <c r="K160"/>
      <c r="L160"/>
      <c r="M160"/>
      <c r="N160"/>
      <c r="O160"/>
      <c r="P160"/>
      <c r="Q160"/>
      <c r="R160"/>
      <c r="S160"/>
      <c r="T160" s="165"/>
    </row>
    <row r="161" spans="2:20" ht="16.5" customHeight="1">
      <c r="B161"/>
      <c r="C161"/>
      <c r="D161"/>
      <c r="E161"/>
      <c r="F161"/>
      <c r="G161"/>
      <c r="H161"/>
      <c r="I161"/>
      <c r="J161"/>
      <c r="K161"/>
      <c r="L161"/>
      <c r="M161"/>
      <c r="N161"/>
      <c r="O161"/>
      <c r="P161"/>
      <c r="Q161"/>
      <c r="R161"/>
      <c r="S161"/>
      <c r="T161" s="165"/>
    </row>
    <row r="162" spans="2:20" ht="16.5" customHeight="1">
      <c r="B162"/>
      <c r="C162"/>
      <c r="D162"/>
      <c r="E162"/>
      <c r="F162"/>
      <c r="G162"/>
      <c r="H162"/>
      <c r="I162"/>
      <c r="J162"/>
      <c r="K162"/>
      <c r="L162"/>
      <c r="M162"/>
      <c r="N162"/>
      <c r="O162"/>
      <c r="P162"/>
      <c r="Q162"/>
      <c r="R162"/>
      <c r="S162"/>
      <c r="T162" s="165"/>
    </row>
    <row r="163" spans="2:20" ht="16.5" customHeight="1">
      <c r="B163"/>
      <c r="C163"/>
      <c r="D163"/>
      <c r="E163"/>
      <c r="F163"/>
      <c r="G163"/>
      <c r="H163"/>
      <c r="I163"/>
      <c r="J163"/>
      <c r="K163"/>
      <c r="L163"/>
      <c r="M163"/>
      <c r="N163"/>
      <c r="O163"/>
      <c r="P163"/>
      <c r="Q163"/>
      <c r="R163"/>
      <c r="S163"/>
      <c r="T163" s="165"/>
    </row>
    <row r="164" spans="2:20" ht="16.5" customHeight="1">
      <c r="B164"/>
      <c r="C164"/>
      <c r="D164"/>
      <c r="E164"/>
      <c r="F164"/>
      <c r="G164"/>
      <c r="H164"/>
      <c r="I164"/>
      <c r="J164"/>
      <c r="K164"/>
      <c r="L164"/>
      <c r="M164"/>
      <c r="N164"/>
      <c r="O164"/>
      <c r="P164"/>
      <c r="Q164"/>
      <c r="R164"/>
      <c r="S164"/>
      <c r="T164" s="165"/>
    </row>
    <row r="165" spans="2:20" ht="16.5" customHeight="1">
      <c r="B165"/>
      <c r="C165"/>
      <c r="D165"/>
      <c r="E165"/>
      <c r="F165"/>
      <c r="G165"/>
      <c r="H165"/>
      <c r="I165"/>
      <c r="J165"/>
      <c r="K165"/>
      <c r="L165"/>
      <c r="M165"/>
      <c r="N165"/>
      <c r="O165"/>
      <c r="P165"/>
      <c r="Q165"/>
      <c r="R165"/>
      <c r="S165"/>
      <c r="T165" s="165"/>
    </row>
    <row r="166" spans="2:20" ht="16.5" customHeight="1">
      <c r="B166"/>
      <c r="C166"/>
      <c r="D166"/>
      <c r="E166"/>
      <c r="F166"/>
      <c r="G166"/>
      <c r="H166"/>
      <c r="I166"/>
      <c r="J166"/>
      <c r="K166"/>
      <c r="L166"/>
      <c r="M166"/>
      <c r="N166"/>
      <c r="O166"/>
      <c r="P166"/>
      <c r="Q166"/>
      <c r="R166"/>
      <c r="S166"/>
      <c r="T166" s="165"/>
    </row>
    <row r="167" spans="2:20" ht="16.5" customHeight="1">
      <c r="B167"/>
      <c r="C167"/>
      <c r="D167"/>
      <c r="E167"/>
      <c r="F167"/>
      <c r="G167"/>
      <c r="H167"/>
      <c r="I167"/>
      <c r="J167"/>
      <c r="K167"/>
      <c r="L167"/>
      <c r="M167"/>
      <c r="N167"/>
      <c r="O167"/>
      <c r="P167"/>
      <c r="Q167"/>
      <c r="R167"/>
      <c r="S167"/>
      <c r="T167" s="165"/>
    </row>
    <row r="168" spans="2:20" ht="16.5" customHeight="1">
      <c r="B168"/>
      <c r="C168"/>
      <c r="D168"/>
      <c r="E168"/>
      <c r="F168"/>
      <c r="G168"/>
      <c r="H168"/>
      <c r="I168"/>
      <c r="J168"/>
      <c r="K168"/>
      <c r="L168"/>
      <c r="M168"/>
      <c r="N168"/>
      <c r="O168"/>
      <c r="P168"/>
      <c r="Q168"/>
      <c r="R168"/>
      <c r="S168"/>
      <c r="T168" s="165"/>
    </row>
    <row r="169" spans="2:20" ht="16.5" customHeight="1">
      <c r="B169"/>
      <c r="C169"/>
      <c r="D169"/>
      <c r="E169"/>
      <c r="F169"/>
      <c r="G169"/>
      <c r="H169"/>
      <c r="I169"/>
      <c r="J169"/>
      <c r="K169"/>
      <c r="L169"/>
      <c r="M169"/>
      <c r="N169"/>
      <c r="O169"/>
      <c r="P169"/>
      <c r="Q169"/>
      <c r="R169"/>
      <c r="S169"/>
      <c r="T169" s="165"/>
    </row>
    <row r="170" spans="2:20" ht="16.5" customHeight="1">
      <c r="B170"/>
      <c r="C170"/>
      <c r="D170"/>
      <c r="E170"/>
      <c r="F170"/>
      <c r="G170"/>
      <c r="H170"/>
      <c r="I170"/>
      <c r="J170"/>
      <c r="K170"/>
      <c r="L170"/>
      <c r="M170"/>
      <c r="N170"/>
      <c r="O170"/>
      <c r="P170"/>
      <c r="Q170"/>
      <c r="R170"/>
      <c r="S170"/>
      <c r="T170" s="165"/>
    </row>
    <row r="171" spans="2:20" ht="16.5" customHeight="1">
      <c r="B171"/>
      <c r="C171"/>
      <c r="D171"/>
      <c r="E171"/>
      <c r="F171"/>
      <c r="G171"/>
      <c r="H171"/>
      <c r="I171"/>
      <c r="J171"/>
      <c r="K171"/>
      <c r="L171"/>
      <c r="M171"/>
      <c r="N171"/>
      <c r="O171"/>
      <c r="P171"/>
      <c r="Q171"/>
      <c r="R171"/>
      <c r="S171"/>
      <c r="T171" s="165"/>
    </row>
    <row r="172" spans="2:20" ht="16.5" customHeight="1">
      <c r="B172"/>
      <c r="C172"/>
      <c r="D172"/>
      <c r="E172"/>
      <c r="F172"/>
      <c r="G172"/>
      <c r="H172"/>
      <c r="I172"/>
      <c r="J172"/>
      <c r="K172"/>
      <c r="L172"/>
      <c r="M172"/>
      <c r="N172"/>
      <c r="O172"/>
      <c r="P172"/>
      <c r="Q172"/>
      <c r="R172"/>
      <c r="S172"/>
      <c r="T172" s="165"/>
    </row>
    <row r="173" spans="2:20" ht="16.5" customHeight="1">
      <c r="B173"/>
      <c r="C173"/>
      <c r="D173"/>
      <c r="E173"/>
      <c r="F173"/>
      <c r="G173"/>
      <c r="H173"/>
      <c r="I173"/>
      <c r="J173"/>
      <c r="K173"/>
      <c r="L173"/>
      <c r="M173"/>
      <c r="N173"/>
      <c r="O173"/>
      <c r="P173"/>
      <c r="Q173"/>
      <c r="R173"/>
      <c r="S173"/>
      <c r="T173" s="165"/>
    </row>
    <row r="174" spans="2:20" ht="16.5" customHeight="1">
      <c r="B174"/>
      <c r="C174"/>
      <c r="D174"/>
      <c r="E174"/>
      <c r="F174"/>
      <c r="G174"/>
      <c r="H174"/>
      <c r="I174"/>
      <c r="J174"/>
      <c r="K174"/>
      <c r="L174"/>
      <c r="M174"/>
      <c r="N174"/>
      <c r="O174"/>
      <c r="P174"/>
      <c r="Q174"/>
      <c r="R174"/>
      <c r="S174"/>
      <c r="T174" s="165"/>
    </row>
    <row r="175" spans="2:20" ht="16.5" customHeight="1">
      <c r="B175"/>
      <c r="C175"/>
      <c r="D175"/>
      <c r="E175"/>
      <c r="F175"/>
      <c r="G175"/>
      <c r="H175"/>
      <c r="I175"/>
      <c r="J175"/>
      <c r="K175"/>
      <c r="L175"/>
      <c r="M175"/>
      <c r="N175"/>
      <c r="O175"/>
      <c r="P175"/>
      <c r="Q175"/>
      <c r="R175"/>
      <c r="S175"/>
      <c r="T175" s="165"/>
    </row>
    <row r="176" spans="2:20" ht="16.5" customHeight="1">
      <c r="B176"/>
      <c r="C176"/>
      <c r="D176"/>
      <c r="E176"/>
      <c r="F176"/>
      <c r="G176"/>
      <c r="H176"/>
      <c r="I176"/>
      <c r="J176"/>
      <c r="K176"/>
      <c r="L176"/>
      <c r="M176"/>
      <c r="N176"/>
      <c r="O176"/>
      <c r="P176"/>
      <c r="Q176"/>
      <c r="R176"/>
      <c r="S176"/>
      <c r="T176" s="165"/>
    </row>
    <row r="177" spans="2:20" ht="16.5" customHeight="1">
      <c r="B177"/>
      <c r="C177"/>
      <c r="D177"/>
      <c r="E177"/>
      <c r="F177"/>
      <c r="G177"/>
      <c r="H177"/>
      <c r="I177"/>
      <c r="J177"/>
      <c r="K177"/>
      <c r="L177"/>
      <c r="M177"/>
      <c r="N177"/>
      <c r="O177"/>
      <c r="P177"/>
      <c r="Q177"/>
      <c r="R177"/>
      <c r="S177"/>
      <c r="T177" s="165"/>
    </row>
    <row r="178" spans="2:20" ht="16.5" customHeight="1">
      <c r="B178"/>
      <c r="C178"/>
      <c r="D178"/>
      <c r="E178"/>
      <c r="F178"/>
      <c r="G178"/>
      <c r="H178"/>
      <c r="I178"/>
      <c r="J178"/>
      <c r="K178"/>
      <c r="L178"/>
      <c r="M178"/>
      <c r="N178"/>
      <c r="O178"/>
      <c r="P178"/>
      <c r="Q178"/>
      <c r="R178"/>
      <c r="S178"/>
      <c r="T178" s="165"/>
    </row>
    <row r="179" spans="2:20" ht="16.5" customHeight="1">
      <c r="B179"/>
      <c r="C179"/>
      <c r="D179"/>
      <c r="E179"/>
      <c r="F179"/>
      <c r="G179"/>
      <c r="H179"/>
      <c r="I179"/>
      <c r="J179"/>
      <c r="K179"/>
      <c r="L179"/>
      <c r="M179"/>
      <c r="N179"/>
      <c r="O179"/>
      <c r="P179"/>
      <c r="Q179"/>
      <c r="R179"/>
      <c r="S179"/>
      <c r="T179" s="165"/>
    </row>
    <row r="180" spans="2:20" ht="16.5" customHeight="1">
      <c r="B180"/>
      <c r="C180"/>
      <c r="D180"/>
      <c r="E180"/>
      <c r="F180"/>
      <c r="G180"/>
      <c r="H180"/>
      <c r="I180"/>
      <c r="J180"/>
      <c r="K180"/>
      <c r="L180"/>
      <c r="M180"/>
      <c r="N180"/>
      <c r="O180"/>
      <c r="P180"/>
      <c r="Q180"/>
      <c r="R180"/>
      <c r="S180"/>
      <c r="T180" s="165"/>
    </row>
    <row r="181" spans="2:20" ht="16.5" customHeight="1">
      <c r="B181"/>
      <c r="C181"/>
      <c r="D181"/>
      <c r="E181"/>
      <c r="F181"/>
      <c r="G181"/>
      <c r="H181"/>
      <c r="I181"/>
      <c r="J181"/>
      <c r="K181"/>
      <c r="L181"/>
      <c r="M181"/>
      <c r="N181"/>
      <c r="O181"/>
      <c r="P181"/>
      <c r="Q181"/>
      <c r="R181"/>
      <c r="S181"/>
      <c r="T181" s="165"/>
    </row>
    <row r="182" spans="2:20" ht="16.5" customHeight="1">
      <c r="B182"/>
      <c r="C182"/>
      <c r="D182"/>
      <c r="E182"/>
      <c r="F182"/>
      <c r="G182"/>
      <c r="H182"/>
      <c r="I182"/>
      <c r="J182"/>
      <c r="K182"/>
      <c r="L182"/>
      <c r="M182"/>
      <c r="N182"/>
      <c r="O182"/>
      <c r="P182"/>
      <c r="Q182"/>
      <c r="R182"/>
      <c r="S182"/>
      <c r="T182" s="165"/>
    </row>
    <row r="183" spans="2:20" ht="16.5" customHeight="1">
      <c r="B183"/>
      <c r="C183"/>
      <c r="D183"/>
      <c r="E183"/>
      <c r="F183"/>
      <c r="G183"/>
      <c r="H183"/>
      <c r="I183"/>
      <c r="J183"/>
      <c r="K183"/>
      <c r="L183"/>
      <c r="M183"/>
      <c r="N183"/>
      <c r="O183"/>
      <c r="P183"/>
      <c r="Q183"/>
      <c r="R183"/>
      <c r="S183"/>
      <c r="T183" s="165"/>
    </row>
    <row r="184" spans="2:20" ht="16.5" customHeight="1">
      <c r="B184"/>
      <c r="C184"/>
      <c r="D184"/>
      <c r="E184"/>
      <c r="F184"/>
      <c r="G184"/>
      <c r="H184"/>
      <c r="I184"/>
      <c r="J184"/>
      <c r="K184"/>
      <c r="L184"/>
      <c r="M184"/>
      <c r="N184"/>
      <c r="O184"/>
      <c r="P184"/>
      <c r="Q184"/>
      <c r="R184"/>
      <c r="S184"/>
      <c r="T184" s="165"/>
    </row>
    <row r="185" spans="2:20" ht="16.5" customHeight="1">
      <c r="B185"/>
      <c r="C185"/>
      <c r="D185"/>
      <c r="E185"/>
      <c r="F185"/>
      <c r="G185"/>
      <c r="H185"/>
      <c r="I185"/>
      <c r="J185"/>
      <c r="K185"/>
      <c r="L185"/>
      <c r="M185"/>
      <c r="N185"/>
      <c r="O185"/>
      <c r="P185"/>
      <c r="Q185"/>
      <c r="R185"/>
      <c r="S185"/>
      <c r="T185" s="165"/>
    </row>
    <row r="186" spans="2:20" ht="16.5" customHeight="1">
      <c r="B186"/>
      <c r="C186"/>
      <c r="D186"/>
      <c r="E186"/>
      <c r="F186"/>
      <c r="G186"/>
      <c r="H186"/>
      <c r="I186"/>
      <c r="J186"/>
      <c r="K186"/>
      <c r="L186"/>
      <c r="M186"/>
      <c r="N186"/>
      <c r="O186"/>
      <c r="P186"/>
      <c r="Q186"/>
      <c r="R186"/>
      <c r="S186"/>
      <c r="T186" s="165"/>
    </row>
    <row r="187" spans="2:20" ht="16.5" customHeight="1">
      <c r="B187"/>
      <c r="C187"/>
      <c r="D187"/>
      <c r="E187"/>
      <c r="F187"/>
      <c r="G187"/>
      <c r="H187"/>
      <c r="I187"/>
      <c r="J187"/>
      <c r="K187"/>
      <c r="L187"/>
      <c r="M187"/>
      <c r="N187"/>
      <c r="O187"/>
      <c r="P187"/>
      <c r="Q187"/>
      <c r="R187"/>
      <c r="S187"/>
      <c r="T187" s="165"/>
    </row>
    <row r="188" spans="2:20" ht="16.5" customHeight="1">
      <c r="B188"/>
      <c r="C188"/>
      <c r="D188"/>
      <c r="E188"/>
      <c r="F188"/>
      <c r="G188"/>
      <c r="H188"/>
      <c r="I188"/>
      <c r="J188"/>
      <c r="K188"/>
      <c r="L188"/>
      <c r="M188"/>
      <c r="N188"/>
      <c r="O188"/>
      <c r="P188"/>
      <c r="Q188"/>
      <c r="R188"/>
      <c r="S188"/>
      <c r="T188" s="165"/>
    </row>
    <row r="189" spans="2:20" ht="16.5" customHeight="1">
      <c r="B189"/>
      <c r="C189"/>
      <c r="D189"/>
      <c r="E189"/>
      <c r="F189"/>
      <c r="G189"/>
      <c r="H189"/>
      <c r="I189"/>
      <c r="J189"/>
      <c r="K189"/>
      <c r="L189"/>
      <c r="M189"/>
      <c r="N189"/>
      <c r="O189"/>
      <c r="P189"/>
      <c r="Q189"/>
      <c r="R189"/>
      <c r="S189"/>
      <c r="T189" s="165"/>
    </row>
    <row r="190" spans="2:20" ht="16.5" customHeight="1">
      <c r="B190"/>
      <c r="C190"/>
      <c r="D190"/>
      <c r="E190"/>
      <c r="F190"/>
      <c r="G190"/>
      <c r="H190"/>
      <c r="I190"/>
      <c r="J190"/>
      <c r="K190"/>
      <c r="L190"/>
      <c r="M190"/>
      <c r="N190"/>
      <c r="O190"/>
      <c r="P190"/>
      <c r="Q190"/>
      <c r="R190"/>
      <c r="S190"/>
      <c r="T190" s="165"/>
    </row>
    <row r="191" spans="2:20" ht="16.5" customHeight="1">
      <c r="B191"/>
      <c r="C191"/>
      <c r="D191"/>
      <c r="E191"/>
      <c r="F191"/>
      <c r="G191"/>
      <c r="H191"/>
      <c r="I191"/>
      <c r="J191"/>
      <c r="K191"/>
      <c r="L191"/>
      <c r="M191"/>
      <c r="N191"/>
      <c r="O191"/>
      <c r="P191"/>
      <c r="Q191"/>
      <c r="R191"/>
      <c r="S191"/>
      <c r="T191" s="165"/>
    </row>
    <row r="192" spans="2:20" ht="16.5" customHeight="1">
      <c r="B192"/>
      <c r="C192"/>
      <c r="D192"/>
      <c r="E192"/>
      <c r="F192"/>
      <c r="G192"/>
      <c r="H192"/>
      <c r="I192"/>
      <c r="J192"/>
      <c r="K192"/>
      <c r="L192"/>
      <c r="M192"/>
      <c r="N192"/>
      <c r="O192"/>
      <c r="P192"/>
      <c r="Q192"/>
      <c r="R192"/>
      <c r="S192"/>
      <c r="T192" s="165"/>
    </row>
    <row r="193" spans="2:20" ht="16.5" customHeight="1">
      <c r="B193"/>
      <c r="C193"/>
      <c r="D193"/>
      <c r="E193"/>
      <c r="F193"/>
      <c r="G193"/>
      <c r="H193"/>
      <c r="I193"/>
      <c r="J193"/>
      <c r="K193"/>
      <c r="L193"/>
      <c r="M193"/>
      <c r="N193"/>
      <c r="O193"/>
      <c r="P193"/>
      <c r="Q193"/>
      <c r="R193"/>
      <c r="S193"/>
      <c r="T193" s="165"/>
    </row>
    <row r="194" spans="2:20" ht="16.5" customHeight="1">
      <c r="B194"/>
      <c r="C194"/>
      <c r="D194"/>
      <c r="E194"/>
      <c r="F194"/>
      <c r="G194"/>
      <c r="H194"/>
      <c r="I194"/>
      <c r="J194"/>
      <c r="K194"/>
      <c r="L194"/>
      <c r="M194"/>
      <c r="N194"/>
      <c r="O194"/>
      <c r="P194"/>
      <c r="Q194"/>
      <c r="R194"/>
      <c r="S194"/>
      <c r="T194" s="165"/>
    </row>
    <row r="195" spans="2:20" ht="16.5" customHeight="1">
      <c r="B195"/>
      <c r="C195"/>
      <c r="D195"/>
      <c r="E195"/>
      <c r="F195"/>
      <c r="G195"/>
      <c r="H195"/>
      <c r="I195"/>
      <c r="J195"/>
      <c r="K195"/>
      <c r="L195"/>
      <c r="M195"/>
      <c r="N195"/>
      <c r="O195"/>
      <c r="P195"/>
      <c r="Q195"/>
      <c r="R195"/>
      <c r="S195"/>
      <c r="T195" s="165"/>
    </row>
    <row r="196" spans="2:20" ht="16.5" customHeight="1">
      <c r="B196"/>
      <c r="C196"/>
      <c r="D196"/>
      <c r="E196"/>
      <c r="F196"/>
      <c r="G196"/>
      <c r="H196"/>
      <c r="I196"/>
      <c r="J196"/>
      <c r="K196"/>
      <c r="L196"/>
      <c r="M196"/>
      <c r="N196"/>
      <c r="O196"/>
      <c r="P196"/>
      <c r="Q196"/>
      <c r="R196"/>
      <c r="S196"/>
      <c r="T196" s="165"/>
    </row>
    <row r="197" spans="2:20" ht="16.5" customHeight="1">
      <c r="B197"/>
      <c r="C197"/>
      <c r="D197"/>
      <c r="E197"/>
      <c r="F197"/>
      <c r="G197"/>
      <c r="H197"/>
      <c r="I197"/>
      <c r="J197"/>
      <c r="K197"/>
      <c r="L197"/>
      <c r="M197"/>
      <c r="N197"/>
      <c r="O197"/>
      <c r="P197"/>
      <c r="Q197"/>
      <c r="R197"/>
      <c r="S197"/>
      <c r="T197" s="165"/>
    </row>
    <row r="198" spans="2:20" ht="16.5" customHeight="1">
      <c r="B198"/>
      <c r="C198"/>
      <c r="D198"/>
      <c r="E198"/>
      <c r="F198"/>
      <c r="G198"/>
      <c r="H198"/>
      <c r="I198"/>
      <c r="J198"/>
      <c r="K198"/>
      <c r="L198"/>
      <c r="M198"/>
      <c r="N198"/>
      <c r="O198"/>
      <c r="P198"/>
      <c r="Q198"/>
      <c r="R198"/>
      <c r="S198"/>
      <c r="T198" s="165"/>
    </row>
    <row r="199" spans="2:20" ht="16.5" customHeight="1">
      <c r="B199"/>
      <c r="C199"/>
      <c r="D199"/>
      <c r="E199"/>
      <c r="F199"/>
      <c r="G199"/>
      <c r="H199"/>
      <c r="I199"/>
      <c r="J199"/>
      <c r="K199"/>
      <c r="L199"/>
      <c r="M199"/>
      <c r="N199"/>
      <c r="O199"/>
      <c r="P199"/>
      <c r="Q199"/>
      <c r="R199"/>
      <c r="S199"/>
      <c r="T199" s="165"/>
    </row>
    <row r="200" spans="2:20" ht="16.5" customHeight="1">
      <c r="B200"/>
      <c r="C200"/>
      <c r="D200"/>
      <c r="E200"/>
      <c r="F200"/>
      <c r="G200"/>
      <c r="H200"/>
      <c r="I200"/>
      <c r="J200"/>
      <c r="K200"/>
      <c r="L200"/>
      <c r="M200"/>
      <c r="N200"/>
      <c r="O200"/>
      <c r="P200"/>
      <c r="Q200"/>
      <c r="R200"/>
      <c r="S200"/>
      <c r="T200" s="165"/>
    </row>
    <row r="201" spans="2:20" ht="16.5" customHeight="1">
      <c r="B201"/>
      <c r="C201"/>
      <c r="D201"/>
      <c r="E201"/>
      <c r="F201"/>
      <c r="G201"/>
      <c r="H201"/>
      <c r="I201"/>
      <c r="J201"/>
      <c r="K201"/>
      <c r="L201"/>
      <c r="M201"/>
      <c r="N201"/>
      <c r="O201"/>
      <c r="P201"/>
      <c r="Q201"/>
      <c r="R201"/>
      <c r="S201"/>
      <c r="T201" s="165"/>
    </row>
    <row r="202" spans="2:20" ht="16.5" customHeight="1">
      <c r="B202"/>
      <c r="C202"/>
      <c r="D202"/>
      <c r="E202"/>
      <c r="F202"/>
      <c r="G202"/>
      <c r="H202"/>
      <c r="I202"/>
      <c r="J202"/>
      <c r="K202"/>
      <c r="L202"/>
      <c r="M202"/>
      <c r="N202"/>
      <c r="O202"/>
      <c r="P202"/>
      <c r="Q202"/>
      <c r="R202"/>
      <c r="S202"/>
      <c r="T202" s="165"/>
    </row>
    <row r="203" spans="2:20" ht="16.5" customHeight="1">
      <c r="B203"/>
      <c r="C203"/>
      <c r="D203"/>
      <c r="E203"/>
      <c r="F203"/>
      <c r="G203"/>
      <c r="H203"/>
      <c r="I203"/>
      <c r="J203"/>
      <c r="K203"/>
      <c r="L203"/>
      <c r="M203"/>
      <c r="N203"/>
      <c r="O203"/>
      <c r="P203"/>
      <c r="Q203"/>
      <c r="R203"/>
      <c r="S203"/>
      <c r="T203" s="165"/>
    </row>
    <row r="204" spans="2:20" ht="16.5" customHeight="1">
      <c r="B204"/>
      <c r="C204"/>
      <c r="D204"/>
      <c r="E204"/>
      <c r="F204"/>
      <c r="G204"/>
      <c r="H204"/>
      <c r="I204"/>
      <c r="J204"/>
      <c r="K204"/>
      <c r="L204"/>
      <c r="M204"/>
      <c r="N204"/>
      <c r="O204"/>
      <c r="P204"/>
      <c r="Q204"/>
      <c r="R204"/>
      <c r="S204"/>
      <c r="T204" s="165"/>
    </row>
    <row r="205" spans="2:20" ht="16.5" customHeight="1">
      <c r="B205"/>
      <c r="C205"/>
      <c r="D205"/>
      <c r="E205"/>
      <c r="F205"/>
      <c r="G205"/>
      <c r="H205"/>
      <c r="I205"/>
      <c r="J205"/>
      <c r="K205"/>
      <c r="L205"/>
      <c r="M205"/>
      <c r="N205"/>
      <c r="O205"/>
      <c r="P205"/>
      <c r="Q205"/>
      <c r="R205"/>
      <c r="S205"/>
      <c r="T205" s="165"/>
    </row>
    <row r="206" spans="2:20" ht="16.5" customHeight="1">
      <c r="B206"/>
      <c r="C206"/>
      <c r="D206"/>
      <c r="E206"/>
      <c r="F206"/>
      <c r="G206"/>
      <c r="H206"/>
      <c r="I206"/>
      <c r="J206"/>
      <c r="K206"/>
      <c r="L206"/>
      <c r="M206"/>
      <c r="N206"/>
      <c r="O206"/>
      <c r="P206"/>
      <c r="Q206"/>
      <c r="R206"/>
      <c r="S206"/>
      <c r="T206" s="165"/>
    </row>
    <row r="207" spans="2:20" ht="16.5" customHeight="1">
      <c r="B207"/>
      <c r="C207"/>
      <c r="D207"/>
      <c r="E207"/>
      <c r="F207"/>
      <c r="G207"/>
      <c r="H207"/>
      <c r="I207"/>
      <c r="J207"/>
      <c r="K207"/>
      <c r="L207"/>
      <c r="M207"/>
      <c r="N207"/>
      <c r="O207"/>
      <c r="P207"/>
      <c r="Q207"/>
      <c r="R207"/>
      <c r="S207"/>
      <c r="T207" s="165"/>
    </row>
    <row r="208" spans="2:20" ht="16.5" customHeight="1">
      <c r="B208"/>
      <c r="C208"/>
      <c r="D208"/>
      <c r="E208"/>
      <c r="F208"/>
      <c r="G208"/>
      <c r="H208"/>
      <c r="I208"/>
      <c r="J208"/>
      <c r="K208"/>
      <c r="L208"/>
      <c r="M208"/>
      <c r="N208"/>
      <c r="O208"/>
      <c r="P208"/>
      <c r="Q208"/>
      <c r="R208"/>
      <c r="S208"/>
      <c r="T208" s="165"/>
    </row>
    <row r="209" spans="2:20" ht="16.5" customHeight="1">
      <c r="B209"/>
      <c r="C209"/>
      <c r="D209"/>
      <c r="E209"/>
      <c r="F209"/>
      <c r="G209"/>
      <c r="H209"/>
      <c r="I209"/>
      <c r="J209"/>
      <c r="K209"/>
      <c r="L209"/>
      <c r="M209"/>
      <c r="N209"/>
      <c r="O209"/>
      <c r="P209"/>
      <c r="Q209"/>
      <c r="R209"/>
      <c r="S209"/>
      <c r="T209" s="165"/>
    </row>
    <row r="210" spans="2:20" ht="16.5" customHeight="1">
      <c r="B210"/>
      <c r="C210"/>
      <c r="D210"/>
      <c r="E210"/>
      <c r="F210"/>
      <c r="G210"/>
      <c r="H210"/>
      <c r="I210"/>
      <c r="J210"/>
      <c r="K210"/>
      <c r="L210"/>
      <c r="M210"/>
      <c r="N210"/>
      <c r="O210"/>
      <c r="P210"/>
      <c r="Q210"/>
      <c r="R210"/>
      <c r="S210"/>
      <c r="T210" s="165"/>
    </row>
    <row r="211" spans="2:20" ht="16.5" customHeight="1">
      <c r="B211"/>
      <c r="C211"/>
      <c r="D211"/>
      <c r="E211"/>
      <c r="F211"/>
      <c r="G211"/>
      <c r="H211"/>
      <c r="I211"/>
      <c r="J211"/>
      <c r="K211"/>
      <c r="L211"/>
      <c r="M211"/>
      <c r="N211"/>
      <c r="O211"/>
      <c r="P211"/>
      <c r="Q211"/>
      <c r="R211"/>
      <c r="S211"/>
      <c r="T211" s="165"/>
    </row>
    <row r="212" spans="2:20" ht="16.5" customHeight="1">
      <c r="B212"/>
      <c r="C212"/>
      <c r="D212"/>
      <c r="E212"/>
      <c r="F212"/>
      <c r="G212"/>
      <c r="H212"/>
      <c r="I212"/>
      <c r="J212"/>
      <c r="K212"/>
      <c r="L212"/>
      <c r="M212"/>
      <c r="N212"/>
      <c r="O212"/>
      <c r="P212"/>
      <c r="Q212"/>
      <c r="R212"/>
      <c r="S212"/>
      <c r="T212" s="165"/>
    </row>
    <row r="213" spans="2:20" ht="16.5" customHeight="1">
      <c r="B213"/>
      <c r="C213"/>
      <c r="D213"/>
      <c r="E213"/>
      <c r="F213"/>
      <c r="G213"/>
      <c r="H213"/>
      <c r="I213"/>
      <c r="J213"/>
      <c r="K213"/>
      <c r="L213"/>
      <c r="M213"/>
      <c r="N213"/>
      <c r="O213"/>
      <c r="P213"/>
      <c r="Q213"/>
      <c r="R213"/>
      <c r="S213"/>
      <c r="T213" s="165"/>
    </row>
    <row r="214" spans="2:20" ht="16.5" customHeight="1">
      <c r="B214"/>
      <c r="C214"/>
      <c r="D214"/>
      <c r="E214"/>
      <c r="F214"/>
      <c r="G214"/>
      <c r="H214"/>
      <c r="I214"/>
      <c r="J214"/>
      <c r="K214"/>
      <c r="L214"/>
      <c r="M214"/>
      <c r="N214"/>
      <c r="O214"/>
      <c r="P214"/>
      <c r="Q214"/>
      <c r="R214"/>
      <c r="S214"/>
      <c r="T214" s="165"/>
    </row>
    <row r="215" spans="2:20" ht="16.5" customHeight="1">
      <c r="B215"/>
      <c r="C215"/>
      <c r="D215"/>
      <c r="E215"/>
      <c r="F215"/>
      <c r="G215"/>
      <c r="H215"/>
      <c r="I215"/>
      <c r="J215"/>
      <c r="K215"/>
      <c r="L215"/>
      <c r="M215"/>
      <c r="N215"/>
      <c r="O215"/>
      <c r="P215"/>
      <c r="Q215"/>
      <c r="R215"/>
      <c r="S215"/>
      <c r="T215" s="165"/>
    </row>
    <row r="216" spans="2:20" ht="16.5" customHeight="1">
      <c r="B216"/>
      <c r="C216"/>
      <c r="D216"/>
      <c r="E216"/>
      <c r="F216"/>
      <c r="G216"/>
      <c r="H216"/>
      <c r="I216"/>
      <c r="J216"/>
      <c r="K216"/>
      <c r="L216"/>
      <c r="M216"/>
      <c r="N216"/>
      <c r="O216"/>
      <c r="P216"/>
      <c r="Q216"/>
      <c r="R216"/>
      <c r="S216"/>
      <c r="T216" s="165"/>
    </row>
    <row r="217" spans="2:20" ht="16.5" customHeight="1">
      <c r="B217"/>
      <c r="C217"/>
      <c r="D217"/>
      <c r="E217"/>
      <c r="F217"/>
      <c r="G217"/>
      <c r="H217"/>
      <c r="I217"/>
      <c r="J217"/>
      <c r="K217"/>
      <c r="L217"/>
      <c r="M217"/>
      <c r="N217"/>
      <c r="O217"/>
      <c r="P217"/>
      <c r="Q217"/>
      <c r="R217"/>
      <c r="S217"/>
      <c r="T217" s="165"/>
    </row>
    <row r="218" spans="2:20" ht="16.5" customHeight="1">
      <c r="B218"/>
      <c r="C218"/>
      <c r="D218"/>
      <c r="E218"/>
      <c r="F218"/>
      <c r="G218"/>
      <c r="H218"/>
      <c r="I218"/>
      <c r="J218"/>
      <c r="K218"/>
      <c r="L218"/>
      <c r="M218"/>
      <c r="N218"/>
      <c r="O218"/>
      <c r="P218"/>
      <c r="Q218"/>
      <c r="R218"/>
      <c r="S218"/>
      <c r="T218" s="165"/>
    </row>
    <row r="219" spans="2:20" ht="16.5" customHeight="1">
      <c r="B219"/>
      <c r="C219"/>
      <c r="D219"/>
      <c r="E219"/>
      <c r="F219"/>
      <c r="G219"/>
      <c r="H219"/>
      <c r="I219"/>
      <c r="J219"/>
      <c r="K219"/>
      <c r="L219"/>
      <c r="M219"/>
      <c r="N219"/>
      <c r="O219"/>
      <c r="P219"/>
      <c r="Q219"/>
      <c r="R219"/>
      <c r="S219"/>
      <c r="T219" s="165"/>
    </row>
    <row r="220" spans="2:20" ht="16.5" customHeight="1">
      <c r="B220"/>
      <c r="C220"/>
      <c r="D220"/>
      <c r="E220"/>
      <c r="F220"/>
      <c r="G220"/>
      <c r="H220"/>
      <c r="I220"/>
      <c r="J220"/>
      <c r="K220"/>
      <c r="L220"/>
      <c r="M220"/>
      <c r="N220"/>
      <c r="O220"/>
      <c r="P220"/>
      <c r="Q220"/>
      <c r="R220"/>
      <c r="S220"/>
      <c r="T220" s="165"/>
    </row>
    <row r="221" spans="2:20" ht="16.5" customHeight="1">
      <c r="B221"/>
      <c r="C221"/>
      <c r="D221"/>
      <c r="E221"/>
      <c r="F221"/>
      <c r="G221"/>
      <c r="H221"/>
      <c r="I221"/>
      <c r="J221"/>
      <c r="K221"/>
      <c r="L221"/>
      <c r="M221"/>
      <c r="N221"/>
      <c r="O221"/>
      <c r="P221"/>
      <c r="Q221"/>
      <c r="R221"/>
      <c r="S221"/>
      <c r="T221" s="165"/>
    </row>
    <row r="222" spans="2:20" ht="16.5" customHeight="1">
      <c r="B222"/>
      <c r="C222"/>
      <c r="D222"/>
      <c r="E222"/>
      <c r="F222"/>
      <c r="G222"/>
      <c r="H222"/>
      <c r="I222"/>
      <c r="J222"/>
      <c r="K222"/>
      <c r="L222"/>
      <c r="M222"/>
      <c r="N222"/>
      <c r="O222"/>
      <c r="P222"/>
      <c r="Q222"/>
      <c r="R222"/>
      <c r="S222"/>
      <c r="T222" s="165"/>
    </row>
    <row r="223" spans="2:20" ht="16.5" customHeight="1">
      <c r="B223"/>
      <c r="C223"/>
      <c r="D223"/>
      <c r="E223"/>
      <c r="F223"/>
      <c r="G223"/>
      <c r="H223"/>
      <c r="I223"/>
      <c r="J223"/>
      <c r="K223"/>
      <c r="L223"/>
      <c r="M223"/>
      <c r="N223"/>
      <c r="O223"/>
      <c r="P223"/>
      <c r="Q223"/>
      <c r="R223"/>
      <c r="S223"/>
      <c r="T223" s="165"/>
    </row>
    <row r="224" spans="2:20" ht="16.5" customHeight="1">
      <c r="B224"/>
      <c r="C224"/>
      <c r="D224"/>
      <c r="E224"/>
      <c r="F224"/>
      <c r="G224"/>
      <c r="H224"/>
      <c r="I224"/>
      <c r="J224"/>
      <c r="K224"/>
      <c r="L224"/>
      <c r="M224"/>
      <c r="N224"/>
      <c r="O224"/>
      <c r="P224"/>
      <c r="Q224"/>
      <c r="R224"/>
      <c r="S224"/>
      <c r="T224" s="165"/>
    </row>
    <row r="225" spans="2:20" ht="16.5" customHeight="1">
      <c r="B225"/>
      <c r="C225"/>
      <c r="D225"/>
      <c r="E225"/>
      <c r="F225"/>
      <c r="G225"/>
      <c r="H225"/>
      <c r="I225"/>
      <c r="J225"/>
      <c r="K225"/>
      <c r="L225"/>
      <c r="M225"/>
      <c r="N225"/>
      <c r="O225"/>
      <c r="P225"/>
      <c r="Q225"/>
      <c r="R225"/>
      <c r="S225"/>
      <c r="T225" s="165"/>
    </row>
    <row r="226" spans="2:20" ht="16.5" customHeight="1">
      <c r="B226"/>
      <c r="C226"/>
      <c r="D226"/>
      <c r="E226"/>
      <c r="F226"/>
      <c r="G226"/>
      <c r="H226"/>
      <c r="I226"/>
      <c r="J226"/>
      <c r="K226"/>
      <c r="L226"/>
      <c r="M226"/>
      <c r="N226"/>
      <c r="O226"/>
      <c r="P226"/>
      <c r="Q226"/>
      <c r="R226"/>
      <c r="S226"/>
      <c r="T226" s="165"/>
    </row>
    <row r="227" spans="2:20" ht="16.5" customHeight="1">
      <c r="B227"/>
      <c r="C227"/>
      <c r="D227"/>
      <c r="E227"/>
      <c r="F227"/>
      <c r="G227"/>
      <c r="H227"/>
      <c r="I227"/>
      <c r="J227"/>
      <c r="K227"/>
      <c r="L227"/>
      <c r="M227"/>
      <c r="N227"/>
      <c r="O227"/>
      <c r="P227"/>
      <c r="Q227"/>
      <c r="R227"/>
      <c r="S227"/>
      <c r="T227" s="165"/>
    </row>
    <row r="228" spans="2:20" ht="16.5" customHeight="1">
      <c r="B228"/>
      <c r="C228"/>
      <c r="D228"/>
      <c r="E228"/>
      <c r="F228"/>
      <c r="G228"/>
      <c r="H228"/>
      <c r="I228"/>
      <c r="J228"/>
      <c r="K228"/>
      <c r="L228"/>
      <c r="M228"/>
      <c r="N228"/>
      <c r="O228"/>
      <c r="P228"/>
      <c r="Q228"/>
      <c r="R228"/>
      <c r="S228"/>
      <c r="T228" s="165"/>
    </row>
    <row r="229" spans="2:20" ht="16.5" customHeight="1">
      <c r="B229"/>
      <c r="C229"/>
      <c r="D229"/>
      <c r="E229"/>
      <c r="F229"/>
      <c r="G229"/>
      <c r="H229"/>
      <c r="I229"/>
      <c r="J229"/>
      <c r="K229"/>
      <c r="L229"/>
      <c r="M229"/>
      <c r="N229"/>
      <c r="O229"/>
      <c r="P229"/>
      <c r="Q229"/>
      <c r="R229"/>
      <c r="S229"/>
      <c r="T229" s="165"/>
    </row>
    <row r="230" spans="2:20" ht="16.5" customHeight="1">
      <c r="B230"/>
      <c r="C230"/>
      <c r="D230"/>
      <c r="E230"/>
      <c r="F230"/>
      <c r="G230"/>
      <c r="H230"/>
      <c r="I230"/>
      <c r="J230"/>
      <c r="K230"/>
      <c r="L230"/>
      <c r="M230"/>
      <c r="N230"/>
      <c r="O230"/>
      <c r="P230"/>
      <c r="Q230"/>
      <c r="R230"/>
      <c r="S230"/>
      <c r="T230" s="165"/>
    </row>
    <row r="231" spans="2:20" ht="16.5" customHeight="1">
      <c r="B231"/>
      <c r="C231"/>
      <c r="D231"/>
      <c r="E231"/>
      <c r="F231"/>
      <c r="G231"/>
      <c r="H231"/>
      <c r="I231"/>
      <c r="J231"/>
      <c r="K231"/>
      <c r="L231"/>
      <c r="M231"/>
      <c r="N231"/>
      <c r="O231"/>
      <c r="P231"/>
      <c r="Q231"/>
      <c r="R231"/>
      <c r="S231"/>
      <c r="T231" s="165"/>
    </row>
    <row r="232" spans="2:20" ht="16.5" customHeight="1">
      <c r="B232"/>
      <c r="C232"/>
      <c r="D232"/>
      <c r="E232"/>
      <c r="F232"/>
      <c r="G232"/>
      <c r="H232"/>
      <c r="I232"/>
      <c r="J232"/>
      <c r="K232"/>
      <c r="L232"/>
      <c r="M232"/>
      <c r="N232"/>
      <c r="O232"/>
      <c r="P232"/>
      <c r="Q232"/>
      <c r="R232"/>
      <c r="S232"/>
      <c r="T232" s="165"/>
    </row>
    <row r="233" spans="2:20" ht="16.5" customHeight="1">
      <c r="B233"/>
      <c r="C233"/>
      <c r="D233"/>
      <c r="E233"/>
      <c r="F233"/>
      <c r="G233"/>
      <c r="H233"/>
      <c r="I233"/>
      <c r="J233"/>
      <c r="K233"/>
      <c r="L233"/>
      <c r="M233"/>
      <c r="N233"/>
      <c r="O233"/>
      <c r="P233"/>
      <c r="Q233"/>
      <c r="R233"/>
      <c r="S233"/>
      <c r="T233" s="165"/>
    </row>
    <row r="234" spans="2:20" ht="16.5" customHeight="1">
      <c r="B234"/>
      <c r="C234"/>
      <c r="D234"/>
      <c r="E234"/>
      <c r="F234"/>
      <c r="G234"/>
      <c r="H234"/>
      <c r="I234"/>
      <c r="J234"/>
      <c r="K234"/>
      <c r="L234"/>
      <c r="M234"/>
      <c r="N234"/>
      <c r="O234"/>
      <c r="P234"/>
      <c r="Q234"/>
      <c r="R234"/>
      <c r="S234"/>
      <c r="T234" s="165"/>
    </row>
    <row r="235" spans="2:20" ht="16.5" customHeight="1">
      <c r="B235"/>
      <c r="C235"/>
      <c r="D235"/>
      <c r="E235"/>
      <c r="F235"/>
      <c r="G235"/>
      <c r="H235"/>
      <c r="I235"/>
      <c r="J235"/>
      <c r="K235"/>
      <c r="L235"/>
      <c r="M235"/>
      <c r="N235"/>
      <c r="O235"/>
      <c r="P235"/>
      <c r="Q235"/>
      <c r="R235"/>
      <c r="S235"/>
      <c r="T235" s="165"/>
    </row>
    <row r="236" spans="2:20" ht="16.5" customHeight="1">
      <c r="B236"/>
      <c r="C236"/>
      <c r="D236"/>
      <c r="E236"/>
      <c r="F236"/>
      <c r="G236"/>
      <c r="H236"/>
      <c r="I236"/>
      <c r="J236"/>
      <c r="K236"/>
      <c r="L236"/>
      <c r="M236"/>
      <c r="N236"/>
      <c r="O236"/>
      <c r="P236"/>
      <c r="Q236"/>
      <c r="R236"/>
      <c r="S236"/>
      <c r="T236" s="165"/>
    </row>
    <row r="237" spans="2:20" ht="16.5" customHeight="1">
      <c r="B237"/>
      <c r="C237"/>
      <c r="D237"/>
      <c r="E237"/>
      <c r="F237"/>
      <c r="G237"/>
      <c r="H237"/>
      <c r="I237"/>
      <c r="J237"/>
      <c r="K237"/>
      <c r="L237"/>
      <c r="M237"/>
      <c r="N237"/>
      <c r="O237"/>
      <c r="P237"/>
      <c r="Q237"/>
      <c r="R237"/>
      <c r="S237"/>
      <c r="T237" s="165"/>
    </row>
    <row r="238" spans="2:20" ht="16.5" customHeight="1">
      <c r="B238"/>
      <c r="C238"/>
      <c r="D238"/>
      <c r="E238"/>
      <c r="F238"/>
      <c r="G238"/>
      <c r="H238"/>
      <c r="I238"/>
      <c r="J238"/>
      <c r="K238"/>
      <c r="L238"/>
      <c r="M238"/>
      <c r="N238"/>
      <c r="O238"/>
      <c r="P238"/>
      <c r="Q238"/>
      <c r="R238"/>
      <c r="S238"/>
      <c r="T238" s="165"/>
    </row>
    <row r="239" spans="2:20" ht="16.5" customHeight="1">
      <c r="B239"/>
      <c r="C239"/>
      <c r="D239"/>
      <c r="E239"/>
      <c r="F239"/>
      <c r="G239"/>
      <c r="H239"/>
      <c r="I239"/>
      <c r="J239"/>
      <c r="K239"/>
      <c r="L239"/>
      <c r="M239"/>
      <c r="N239"/>
      <c r="O239"/>
      <c r="P239"/>
      <c r="Q239"/>
      <c r="R239"/>
      <c r="S239"/>
      <c r="T239" s="165"/>
    </row>
    <row r="240" spans="2:20" ht="16.5" customHeight="1">
      <c r="B240"/>
      <c r="C240"/>
      <c r="D240"/>
      <c r="E240"/>
      <c r="F240"/>
      <c r="G240"/>
      <c r="H240"/>
      <c r="I240"/>
      <c r="J240"/>
      <c r="K240"/>
      <c r="L240"/>
      <c r="M240"/>
      <c r="N240"/>
      <c r="O240"/>
      <c r="P240"/>
      <c r="Q240"/>
      <c r="R240"/>
      <c r="S240"/>
      <c r="T240" s="165"/>
    </row>
    <row r="241" spans="2:20" ht="16.5" customHeight="1">
      <c r="B241"/>
      <c r="C241"/>
      <c r="D241"/>
      <c r="E241"/>
      <c r="F241"/>
      <c r="G241"/>
      <c r="H241"/>
      <c r="I241"/>
      <c r="J241"/>
      <c r="K241"/>
      <c r="L241"/>
      <c r="M241"/>
      <c r="N241"/>
      <c r="O241"/>
      <c r="P241"/>
      <c r="Q241"/>
      <c r="R241"/>
      <c r="S241"/>
      <c r="T241" s="165"/>
    </row>
    <row r="242" spans="2:20" ht="16.5" customHeight="1">
      <c r="B242"/>
      <c r="C242"/>
      <c r="D242"/>
      <c r="E242"/>
      <c r="F242"/>
      <c r="G242"/>
      <c r="H242"/>
      <c r="I242"/>
      <c r="J242"/>
      <c r="K242"/>
      <c r="L242"/>
      <c r="M242"/>
      <c r="N242"/>
      <c r="O242"/>
      <c r="P242"/>
      <c r="Q242"/>
      <c r="R242"/>
      <c r="S242"/>
      <c r="T242" s="165"/>
    </row>
    <row r="243" spans="2:20" ht="16.5" customHeight="1">
      <c r="B243"/>
      <c r="C243"/>
      <c r="D243"/>
      <c r="E243"/>
      <c r="F243"/>
      <c r="G243"/>
      <c r="H243"/>
      <c r="I243"/>
      <c r="J243"/>
      <c r="K243"/>
      <c r="L243"/>
      <c r="M243"/>
      <c r="N243"/>
      <c r="O243"/>
      <c r="P243"/>
      <c r="Q243"/>
      <c r="R243"/>
      <c r="S243"/>
      <c r="T243" s="165"/>
    </row>
    <row r="244" spans="2:20" ht="16.5" customHeight="1">
      <c r="B244"/>
      <c r="C244"/>
      <c r="D244"/>
      <c r="E244"/>
      <c r="F244"/>
      <c r="G244"/>
      <c r="H244"/>
      <c r="I244"/>
      <c r="J244"/>
      <c r="K244"/>
      <c r="L244"/>
      <c r="M244"/>
      <c r="N244"/>
      <c r="O244"/>
      <c r="P244"/>
      <c r="Q244"/>
      <c r="R244"/>
      <c r="S244"/>
      <c r="T244" s="165"/>
    </row>
    <row r="245" spans="2:20" ht="16.5" customHeight="1">
      <c r="B245"/>
      <c r="C245"/>
      <c r="D245"/>
      <c r="E245"/>
      <c r="F245"/>
      <c r="G245"/>
      <c r="H245"/>
      <c r="I245"/>
      <c r="J245"/>
      <c r="K245"/>
      <c r="L245"/>
      <c r="M245"/>
      <c r="N245"/>
      <c r="O245"/>
      <c r="P245"/>
      <c r="Q245"/>
      <c r="R245"/>
      <c r="S245"/>
      <c r="T245" s="165"/>
    </row>
    <row r="246" spans="2:20" ht="16.5" customHeight="1">
      <c r="B246"/>
      <c r="C246"/>
      <c r="D246"/>
      <c r="E246"/>
      <c r="F246"/>
      <c r="G246"/>
      <c r="H246"/>
      <c r="I246"/>
      <c r="J246"/>
      <c r="K246"/>
      <c r="L246"/>
      <c r="M246"/>
      <c r="N246"/>
      <c r="O246"/>
      <c r="P246"/>
      <c r="Q246"/>
      <c r="R246"/>
      <c r="S246"/>
      <c r="T246" s="165"/>
    </row>
    <row r="247" spans="2:20" ht="16.5" customHeight="1">
      <c r="B247"/>
      <c r="C247"/>
      <c r="D247"/>
      <c r="E247"/>
      <c r="F247"/>
      <c r="G247"/>
      <c r="H247"/>
      <c r="I247"/>
      <c r="J247"/>
      <c r="K247"/>
      <c r="L247"/>
      <c r="M247"/>
      <c r="N247"/>
      <c r="O247"/>
      <c r="P247"/>
      <c r="Q247"/>
      <c r="R247"/>
      <c r="S247"/>
      <c r="T247" s="165"/>
    </row>
    <row r="248" spans="2:20" ht="16.5" customHeight="1">
      <c r="B248"/>
      <c r="C248"/>
      <c r="D248"/>
      <c r="E248"/>
      <c r="F248"/>
      <c r="G248"/>
      <c r="H248"/>
      <c r="I248"/>
      <c r="J248"/>
      <c r="K248"/>
      <c r="L248"/>
      <c r="M248"/>
      <c r="N248"/>
      <c r="O248"/>
      <c r="P248"/>
      <c r="Q248"/>
      <c r="R248"/>
      <c r="S248"/>
      <c r="T248" s="165"/>
    </row>
    <row r="249" spans="2:20" ht="16.5" customHeight="1">
      <c r="B249"/>
      <c r="C249"/>
      <c r="D249"/>
      <c r="E249"/>
      <c r="F249"/>
      <c r="G249"/>
      <c r="H249"/>
      <c r="I249"/>
      <c r="J249"/>
      <c r="K249"/>
      <c r="L249"/>
      <c r="M249"/>
      <c r="N249"/>
      <c r="O249"/>
      <c r="P249"/>
      <c r="Q249"/>
      <c r="R249"/>
      <c r="S249"/>
      <c r="T249" s="165"/>
    </row>
    <row r="250" spans="2:20" ht="16.5" customHeight="1">
      <c r="B250"/>
      <c r="C250"/>
      <c r="D250"/>
      <c r="E250"/>
      <c r="F250"/>
      <c r="G250"/>
      <c r="H250"/>
      <c r="I250"/>
      <c r="J250"/>
      <c r="K250"/>
      <c r="L250"/>
      <c r="M250"/>
      <c r="N250"/>
      <c r="O250"/>
      <c r="P250"/>
      <c r="Q250"/>
      <c r="R250"/>
      <c r="S250"/>
      <c r="T250" s="165"/>
    </row>
    <row r="251" spans="2:20" ht="16.5" customHeight="1">
      <c r="B251"/>
      <c r="C251"/>
      <c r="D251"/>
      <c r="E251"/>
      <c r="F251"/>
      <c r="G251"/>
      <c r="H251"/>
      <c r="I251"/>
      <c r="J251"/>
      <c r="K251"/>
      <c r="L251"/>
      <c r="M251"/>
      <c r="N251"/>
      <c r="O251"/>
      <c r="P251"/>
      <c r="Q251"/>
      <c r="R251"/>
      <c r="S251"/>
      <c r="T251" s="165"/>
    </row>
    <row r="252" spans="2:20" ht="16.5" customHeight="1">
      <c r="B252"/>
      <c r="C252"/>
      <c r="D252"/>
      <c r="E252"/>
      <c r="F252"/>
      <c r="G252"/>
      <c r="H252"/>
      <c r="I252"/>
      <c r="J252"/>
      <c r="K252"/>
      <c r="L252"/>
      <c r="M252"/>
      <c r="N252"/>
      <c r="O252"/>
      <c r="P252"/>
      <c r="Q252"/>
      <c r="R252"/>
      <c r="S252"/>
      <c r="T252" s="165"/>
    </row>
    <row r="253" spans="2:20" ht="16.5" customHeight="1">
      <c r="B253"/>
      <c r="C253"/>
      <c r="D253"/>
      <c r="E253"/>
      <c r="F253"/>
      <c r="G253"/>
      <c r="H253"/>
      <c r="I253"/>
      <c r="J253"/>
      <c r="K253"/>
      <c r="L253"/>
      <c r="M253"/>
      <c r="N253"/>
      <c r="O253"/>
      <c r="P253"/>
      <c r="Q253"/>
      <c r="R253"/>
      <c r="S253"/>
      <c r="T253" s="165"/>
    </row>
    <row r="254" spans="2:20" ht="16.5" customHeight="1">
      <c r="B254"/>
      <c r="C254"/>
      <c r="D254"/>
      <c r="E254"/>
      <c r="F254"/>
      <c r="G254"/>
      <c r="H254"/>
      <c r="I254"/>
      <c r="J254"/>
      <c r="K254"/>
      <c r="L254"/>
      <c r="M254"/>
      <c r="N254"/>
      <c r="O254"/>
      <c r="P254"/>
      <c r="Q254"/>
      <c r="R254"/>
      <c r="S254"/>
      <c r="T254" s="165"/>
    </row>
    <row r="255" spans="2:20" ht="16.5" customHeight="1">
      <c r="B255"/>
      <c r="C255"/>
      <c r="D255"/>
      <c r="E255"/>
      <c r="F255"/>
      <c r="G255"/>
      <c r="H255"/>
      <c r="I255"/>
      <c r="J255"/>
      <c r="K255"/>
      <c r="L255"/>
      <c r="M255"/>
      <c r="N255"/>
      <c r="O255"/>
      <c r="P255"/>
      <c r="Q255"/>
      <c r="R255"/>
      <c r="S255"/>
      <c r="T255" s="165"/>
    </row>
    <row r="256" spans="2:20" ht="16.5" customHeight="1">
      <c r="B256"/>
      <c r="C256"/>
      <c r="D256"/>
      <c r="E256"/>
      <c r="F256"/>
      <c r="G256"/>
      <c r="H256"/>
      <c r="I256"/>
      <c r="J256"/>
      <c r="K256"/>
      <c r="L256"/>
      <c r="M256"/>
      <c r="N256"/>
      <c r="O256"/>
      <c r="P256"/>
      <c r="Q256"/>
      <c r="R256"/>
      <c r="S256"/>
      <c r="T256" s="165"/>
    </row>
    <row r="257" spans="2:20" ht="16.5" customHeight="1">
      <c r="B257"/>
      <c r="C257"/>
      <c r="D257"/>
      <c r="E257"/>
      <c r="F257"/>
      <c r="G257"/>
      <c r="H257"/>
      <c r="I257"/>
      <c r="J257"/>
      <c r="K257"/>
      <c r="L257"/>
      <c r="M257"/>
      <c r="N257"/>
      <c r="O257"/>
      <c r="P257"/>
      <c r="Q257"/>
      <c r="R257"/>
      <c r="S257"/>
      <c r="T257" s="165"/>
    </row>
    <row r="258" spans="2:20" ht="16.5" customHeight="1">
      <c r="B258"/>
      <c r="C258"/>
      <c r="D258"/>
      <c r="E258"/>
      <c r="F258"/>
      <c r="G258"/>
      <c r="H258"/>
      <c r="I258"/>
      <c r="J258"/>
      <c r="K258"/>
      <c r="L258"/>
      <c r="M258"/>
      <c r="N258"/>
      <c r="O258"/>
      <c r="P258"/>
      <c r="Q258"/>
      <c r="R258"/>
      <c r="S258"/>
      <c r="T258" s="165"/>
    </row>
    <row r="259" spans="2:20" ht="16.5" customHeight="1">
      <c r="B259"/>
      <c r="C259"/>
      <c r="D259"/>
      <c r="E259"/>
      <c r="F259"/>
      <c r="G259"/>
      <c r="H259"/>
      <c r="I259"/>
      <c r="J259"/>
      <c r="K259"/>
      <c r="L259"/>
      <c r="M259"/>
      <c r="N259"/>
      <c r="O259"/>
      <c r="P259"/>
      <c r="Q259"/>
      <c r="R259"/>
      <c r="S259"/>
      <c r="T259" s="165"/>
    </row>
    <row r="260" spans="2:20" ht="16.5" customHeight="1">
      <c r="B260"/>
      <c r="C260"/>
      <c r="D260"/>
      <c r="E260"/>
      <c r="F260"/>
      <c r="G260"/>
      <c r="H260"/>
      <c r="I260"/>
      <c r="J260"/>
      <c r="K260"/>
      <c r="L260"/>
      <c r="M260"/>
      <c r="N260"/>
      <c r="O260"/>
      <c r="P260"/>
      <c r="Q260"/>
      <c r="R260"/>
      <c r="S260"/>
      <c r="T260" s="165"/>
    </row>
    <row r="261" spans="2:20" ht="16.5" customHeight="1">
      <c r="B261"/>
      <c r="C261"/>
      <c r="D261"/>
      <c r="E261"/>
      <c r="F261"/>
      <c r="G261"/>
      <c r="H261"/>
      <c r="I261"/>
      <c r="J261"/>
      <c r="K261"/>
      <c r="L261"/>
      <c r="M261"/>
      <c r="N261"/>
      <c r="O261"/>
      <c r="P261"/>
      <c r="Q261"/>
      <c r="R261"/>
      <c r="S261"/>
      <c r="T261" s="165"/>
    </row>
    <row r="262" spans="2:20" ht="16.5" customHeight="1">
      <c r="B262"/>
      <c r="C262"/>
      <c r="D262"/>
      <c r="E262"/>
      <c r="F262"/>
      <c r="G262"/>
      <c r="H262"/>
      <c r="I262"/>
      <c r="J262"/>
      <c r="K262"/>
      <c r="L262"/>
      <c r="M262"/>
      <c r="N262"/>
      <c r="O262"/>
      <c r="P262"/>
      <c r="Q262"/>
      <c r="R262"/>
      <c r="S262"/>
      <c r="T262" s="165"/>
    </row>
    <row r="263" spans="2:20" ht="16.5" customHeight="1">
      <c r="B263"/>
      <c r="C263"/>
      <c r="D263"/>
      <c r="E263"/>
      <c r="F263"/>
      <c r="G263"/>
      <c r="H263"/>
      <c r="I263"/>
      <c r="J263"/>
      <c r="K263"/>
      <c r="L263"/>
      <c r="M263"/>
      <c r="N263"/>
      <c r="O263"/>
      <c r="P263"/>
      <c r="Q263"/>
      <c r="R263"/>
      <c r="S263"/>
      <c r="T263" s="165"/>
    </row>
    <row r="264" spans="2:20" ht="16.5" customHeight="1">
      <c r="B264"/>
      <c r="C264"/>
      <c r="D264"/>
      <c r="E264"/>
      <c r="F264"/>
      <c r="G264"/>
      <c r="H264"/>
      <c r="I264"/>
      <c r="J264"/>
      <c r="K264"/>
      <c r="L264"/>
      <c r="M264"/>
      <c r="N264"/>
      <c r="O264"/>
      <c r="P264"/>
      <c r="Q264"/>
      <c r="R264"/>
      <c r="S264"/>
      <c r="T264" s="165"/>
    </row>
    <row r="265" spans="2:20" ht="16.5" customHeight="1">
      <c r="B265"/>
      <c r="C265"/>
      <c r="D265"/>
      <c r="E265"/>
      <c r="F265"/>
      <c r="G265"/>
      <c r="H265"/>
      <c r="I265"/>
      <c r="J265"/>
      <c r="K265"/>
      <c r="L265"/>
      <c r="M265"/>
      <c r="N265"/>
      <c r="O265"/>
      <c r="P265"/>
      <c r="Q265"/>
      <c r="R265"/>
      <c r="S265"/>
      <c r="T265" s="165"/>
    </row>
    <row r="266" spans="2:20" ht="16.5" customHeight="1">
      <c r="B266"/>
      <c r="C266"/>
      <c r="D266"/>
      <c r="E266"/>
      <c r="F266"/>
      <c r="G266"/>
      <c r="H266"/>
      <c r="I266"/>
      <c r="J266"/>
      <c r="K266"/>
      <c r="L266"/>
      <c r="M266"/>
      <c r="N266"/>
      <c r="O266"/>
      <c r="P266"/>
      <c r="Q266"/>
      <c r="R266"/>
      <c r="S266"/>
      <c r="T266" s="165"/>
    </row>
    <row r="267" spans="2:20" ht="16.5" customHeight="1">
      <c r="B267"/>
      <c r="C267"/>
      <c r="D267"/>
      <c r="E267"/>
      <c r="F267"/>
      <c r="G267"/>
      <c r="H267"/>
      <c r="I267"/>
      <c r="J267"/>
      <c r="K267"/>
      <c r="L267"/>
      <c r="M267"/>
      <c r="N267"/>
      <c r="O267"/>
      <c r="P267"/>
      <c r="Q267"/>
      <c r="R267"/>
      <c r="S267"/>
      <c r="T267" s="165"/>
    </row>
    <row r="268" spans="2:20" ht="16.5" customHeight="1">
      <c r="B268"/>
      <c r="C268"/>
      <c r="D268"/>
      <c r="E268"/>
      <c r="F268"/>
      <c r="G268"/>
      <c r="H268"/>
      <c r="I268"/>
      <c r="J268"/>
      <c r="K268"/>
      <c r="L268"/>
      <c r="M268"/>
      <c r="N268"/>
      <c r="O268"/>
      <c r="P268"/>
      <c r="Q268"/>
      <c r="R268"/>
      <c r="S268"/>
      <c r="T268" s="165"/>
    </row>
    <row r="269" spans="2:20" ht="16.5" customHeight="1">
      <c r="B269"/>
      <c r="C269"/>
      <c r="D269"/>
      <c r="E269"/>
      <c r="F269"/>
      <c r="G269"/>
      <c r="H269"/>
      <c r="I269"/>
      <c r="J269"/>
      <c r="K269"/>
      <c r="L269"/>
      <c r="M269"/>
      <c r="N269"/>
      <c r="O269"/>
      <c r="P269"/>
      <c r="Q269"/>
      <c r="R269"/>
      <c r="S269"/>
      <c r="T269" s="165"/>
    </row>
    <row r="270" spans="2:20" ht="16.5" customHeight="1">
      <c r="B270"/>
      <c r="C270"/>
      <c r="D270"/>
      <c r="E270"/>
      <c r="F270"/>
      <c r="G270"/>
      <c r="H270"/>
      <c r="I270"/>
      <c r="J270"/>
      <c r="K270"/>
      <c r="L270"/>
      <c r="M270"/>
      <c r="N270"/>
      <c r="O270"/>
      <c r="P270"/>
      <c r="Q270"/>
      <c r="R270"/>
      <c r="S270"/>
      <c r="T270" s="165"/>
    </row>
    <row r="271" spans="2:20" ht="16.5" customHeight="1">
      <c r="B271"/>
      <c r="C271"/>
      <c r="D271"/>
      <c r="E271"/>
      <c r="F271"/>
      <c r="G271"/>
      <c r="H271"/>
      <c r="I271"/>
      <c r="J271"/>
      <c r="K271"/>
      <c r="L271"/>
      <c r="M271"/>
      <c r="N271"/>
      <c r="O271"/>
      <c r="P271"/>
      <c r="Q271"/>
      <c r="R271"/>
      <c r="S271"/>
      <c r="T271" s="165"/>
    </row>
    <row r="272" spans="2:20" ht="16.5" customHeight="1">
      <c r="B272"/>
      <c r="C272"/>
      <c r="D272"/>
      <c r="E272"/>
      <c r="F272"/>
      <c r="G272"/>
      <c r="H272"/>
      <c r="I272"/>
      <c r="J272"/>
      <c r="K272"/>
      <c r="L272"/>
      <c r="M272"/>
      <c r="N272"/>
      <c r="O272"/>
      <c r="P272"/>
      <c r="Q272"/>
      <c r="R272"/>
      <c r="S272"/>
      <c r="T272" s="165"/>
    </row>
    <row r="273" spans="2:20" ht="16.5" customHeight="1">
      <c r="B273"/>
      <c r="C273"/>
      <c r="D273"/>
      <c r="E273"/>
      <c r="F273"/>
      <c r="G273"/>
      <c r="H273"/>
      <c r="I273"/>
      <c r="J273"/>
      <c r="K273"/>
      <c r="L273"/>
      <c r="M273"/>
      <c r="N273"/>
      <c r="O273"/>
      <c r="P273"/>
      <c r="Q273"/>
      <c r="R273"/>
      <c r="S273"/>
      <c r="T273" s="165"/>
    </row>
    <row r="274" spans="2:20" ht="16.5" customHeight="1">
      <c r="B274"/>
      <c r="C274"/>
      <c r="D274"/>
      <c r="E274"/>
      <c r="F274"/>
      <c r="G274"/>
      <c r="H274"/>
      <c r="I274"/>
      <c r="J274"/>
      <c r="K274"/>
      <c r="L274"/>
      <c r="M274"/>
      <c r="N274"/>
      <c r="O274"/>
      <c r="P274"/>
      <c r="Q274"/>
      <c r="R274"/>
      <c r="S274"/>
      <c r="T274" s="165"/>
    </row>
    <row r="275" spans="2:20" ht="16.5" customHeight="1">
      <c r="B275"/>
      <c r="C275"/>
      <c r="D275"/>
      <c r="E275"/>
      <c r="F275"/>
      <c r="G275"/>
      <c r="H275"/>
      <c r="I275"/>
      <c r="J275"/>
      <c r="K275"/>
      <c r="L275"/>
      <c r="M275"/>
      <c r="N275"/>
      <c r="O275"/>
      <c r="P275"/>
      <c r="Q275"/>
      <c r="R275"/>
      <c r="S275"/>
      <c r="T275" s="165"/>
    </row>
    <row r="276" spans="2:20" ht="16.5" customHeight="1">
      <c r="B276"/>
      <c r="C276"/>
      <c r="D276"/>
      <c r="E276"/>
      <c r="F276"/>
      <c r="G276"/>
      <c r="H276"/>
      <c r="I276"/>
      <c r="J276"/>
      <c r="K276"/>
      <c r="L276"/>
      <c r="M276"/>
      <c r="N276"/>
      <c r="O276"/>
      <c r="P276"/>
      <c r="Q276"/>
      <c r="R276"/>
      <c r="S276"/>
      <c r="T276" s="165"/>
    </row>
    <row r="277" spans="2:20" ht="16.5" customHeight="1">
      <c r="B277"/>
      <c r="C277"/>
      <c r="D277"/>
      <c r="E277"/>
      <c r="F277"/>
      <c r="G277"/>
      <c r="H277"/>
      <c r="I277"/>
      <c r="J277"/>
      <c r="K277"/>
      <c r="L277"/>
      <c r="M277"/>
      <c r="N277"/>
      <c r="O277"/>
      <c r="P277"/>
      <c r="Q277"/>
      <c r="R277"/>
      <c r="S277"/>
      <c r="T277" s="165"/>
    </row>
    <row r="278" spans="2:20" ht="16.5" customHeight="1">
      <c r="B278"/>
      <c r="C278"/>
      <c r="D278"/>
      <c r="E278"/>
      <c r="F278"/>
      <c r="G278"/>
      <c r="H278"/>
      <c r="I278"/>
      <c r="J278"/>
      <c r="K278"/>
      <c r="L278"/>
      <c r="M278"/>
      <c r="N278"/>
      <c r="O278"/>
      <c r="P278"/>
      <c r="Q278"/>
      <c r="R278"/>
      <c r="S278"/>
      <c r="T278" s="165"/>
    </row>
    <row r="279" spans="2:20" ht="16.5" customHeight="1">
      <c r="B279"/>
      <c r="C279"/>
      <c r="D279"/>
      <c r="E279"/>
      <c r="F279"/>
      <c r="G279"/>
      <c r="H279"/>
      <c r="I279"/>
      <c r="J279"/>
      <c r="K279"/>
      <c r="L279"/>
      <c r="M279"/>
      <c r="N279"/>
      <c r="O279"/>
      <c r="P279"/>
      <c r="Q279"/>
      <c r="R279"/>
      <c r="S279"/>
      <c r="T279" s="165"/>
    </row>
    <row r="280" spans="2:20" ht="16.5" customHeight="1">
      <c r="B280"/>
      <c r="C280"/>
      <c r="D280"/>
      <c r="E280"/>
      <c r="F280"/>
      <c r="G280"/>
      <c r="H280"/>
      <c r="I280"/>
      <c r="J280"/>
      <c r="K280"/>
      <c r="L280"/>
      <c r="M280"/>
      <c r="N280"/>
      <c r="O280"/>
      <c r="P280"/>
      <c r="Q280"/>
      <c r="R280"/>
      <c r="S280"/>
      <c r="T280" s="165"/>
    </row>
    <row r="281" spans="2:20" ht="16.5" customHeight="1">
      <c r="B281"/>
      <c r="C281"/>
      <c r="D281"/>
      <c r="E281"/>
      <c r="F281"/>
      <c r="G281"/>
      <c r="H281"/>
      <c r="I281"/>
      <c r="J281"/>
      <c r="K281"/>
      <c r="L281"/>
      <c r="M281"/>
      <c r="N281"/>
      <c r="O281"/>
      <c r="P281"/>
      <c r="Q281"/>
      <c r="R281"/>
      <c r="S281"/>
      <c r="T281" s="165"/>
    </row>
    <row r="282" spans="2:20" ht="16.5" customHeight="1">
      <c r="B282"/>
      <c r="C282"/>
      <c r="D282"/>
      <c r="E282"/>
      <c r="F282"/>
      <c r="G282"/>
      <c r="H282"/>
      <c r="I282"/>
      <c r="J282"/>
      <c r="K282"/>
      <c r="L282"/>
      <c r="M282"/>
      <c r="N282"/>
      <c r="O282"/>
      <c r="P282"/>
      <c r="Q282"/>
      <c r="R282"/>
      <c r="S282"/>
      <c r="T282" s="165"/>
    </row>
    <row r="283" spans="2:20" ht="16.5" customHeight="1">
      <c r="B283"/>
      <c r="C283"/>
      <c r="D283"/>
      <c r="E283"/>
      <c r="F283"/>
      <c r="G283"/>
      <c r="H283"/>
      <c r="I283"/>
      <c r="J283"/>
      <c r="K283"/>
      <c r="L283"/>
      <c r="M283"/>
      <c r="N283"/>
      <c r="O283"/>
      <c r="P283"/>
      <c r="Q283"/>
      <c r="R283"/>
      <c r="S283"/>
      <c r="T283" s="165"/>
    </row>
    <row r="284" spans="2:20" ht="16.5" customHeight="1">
      <c r="B284"/>
      <c r="C284"/>
      <c r="D284"/>
      <c r="E284"/>
      <c r="F284"/>
      <c r="G284"/>
      <c r="H284"/>
      <c r="I284"/>
      <c r="J284"/>
      <c r="K284"/>
      <c r="L284"/>
      <c r="M284"/>
      <c r="N284"/>
      <c r="O284"/>
      <c r="P284"/>
      <c r="Q284"/>
      <c r="R284"/>
      <c r="S284"/>
      <c r="T284" s="165"/>
    </row>
    <row r="285" spans="2:20" ht="16.5" customHeight="1">
      <c r="B285"/>
      <c r="C285"/>
      <c r="D285"/>
      <c r="E285"/>
      <c r="F285"/>
      <c r="G285"/>
      <c r="H285"/>
      <c r="I285"/>
      <c r="J285"/>
      <c r="K285"/>
      <c r="L285"/>
      <c r="M285"/>
      <c r="N285"/>
      <c r="O285"/>
      <c r="P285"/>
      <c r="Q285"/>
      <c r="R285"/>
      <c r="S285"/>
      <c r="T285" s="165"/>
    </row>
    <row r="286" spans="2:20" ht="16.5" customHeight="1">
      <c r="B286"/>
      <c r="C286"/>
      <c r="D286"/>
      <c r="E286"/>
      <c r="F286"/>
      <c r="G286"/>
      <c r="H286"/>
      <c r="I286"/>
      <c r="J286"/>
      <c r="K286"/>
      <c r="L286"/>
      <c r="M286"/>
      <c r="N286"/>
      <c r="O286"/>
      <c r="P286"/>
      <c r="Q286"/>
      <c r="R286"/>
      <c r="S286"/>
      <c r="T286" s="165"/>
    </row>
    <row r="287" spans="2:20" ht="16.5" customHeight="1">
      <c r="B287"/>
      <c r="C287"/>
      <c r="D287"/>
      <c r="E287"/>
      <c r="F287"/>
      <c r="G287"/>
      <c r="H287"/>
      <c r="I287"/>
      <c r="J287"/>
      <c r="K287"/>
      <c r="L287"/>
      <c r="M287"/>
      <c r="N287"/>
      <c r="O287"/>
      <c r="P287"/>
      <c r="Q287"/>
      <c r="R287"/>
      <c r="S287"/>
      <c r="T287" s="165"/>
    </row>
    <row r="288" spans="2:20" ht="16.5" customHeight="1">
      <c r="B288"/>
      <c r="C288"/>
      <c r="D288"/>
      <c r="E288"/>
      <c r="F288"/>
      <c r="G288"/>
      <c r="H288"/>
      <c r="I288"/>
      <c r="J288"/>
      <c r="K288"/>
      <c r="L288"/>
      <c r="M288"/>
      <c r="N288"/>
      <c r="O288"/>
      <c r="P288"/>
      <c r="Q288"/>
      <c r="R288"/>
      <c r="S288"/>
      <c r="T288" s="165"/>
    </row>
    <row r="289" spans="2:20" ht="16.5" customHeight="1">
      <c r="B289"/>
      <c r="C289"/>
      <c r="D289"/>
      <c r="E289"/>
      <c r="F289"/>
      <c r="G289"/>
      <c r="H289"/>
      <c r="I289"/>
      <c r="J289"/>
      <c r="K289"/>
      <c r="L289"/>
      <c r="M289"/>
      <c r="N289"/>
      <c r="O289"/>
      <c r="P289"/>
      <c r="Q289"/>
      <c r="R289"/>
      <c r="S289"/>
      <c r="T289" s="165"/>
    </row>
    <row r="290" spans="2:20" ht="16.5" customHeight="1">
      <c r="B290"/>
      <c r="C290"/>
      <c r="D290"/>
      <c r="E290"/>
      <c r="F290"/>
      <c r="G290"/>
      <c r="H290"/>
      <c r="I290"/>
      <c r="J290"/>
      <c r="K290"/>
      <c r="L290"/>
      <c r="M290"/>
      <c r="N290"/>
      <c r="O290"/>
      <c r="P290"/>
      <c r="Q290"/>
      <c r="R290"/>
      <c r="S290"/>
      <c r="T290" s="165"/>
    </row>
    <row r="291" spans="2:20" ht="16.5" customHeight="1">
      <c r="B291"/>
      <c r="C291"/>
      <c r="D291"/>
      <c r="E291"/>
      <c r="F291"/>
      <c r="G291"/>
      <c r="H291"/>
      <c r="I291"/>
      <c r="J291"/>
      <c r="K291"/>
      <c r="L291"/>
      <c r="M291"/>
      <c r="N291"/>
      <c r="O291"/>
      <c r="P291"/>
      <c r="Q291"/>
      <c r="R291"/>
      <c r="S291"/>
      <c r="T291" s="165"/>
    </row>
    <row r="292" spans="2:20" ht="16.5" customHeight="1">
      <c r="B292"/>
      <c r="C292"/>
      <c r="D292"/>
      <c r="E292"/>
      <c r="F292"/>
      <c r="G292"/>
      <c r="H292"/>
      <c r="I292"/>
      <c r="J292"/>
      <c r="K292"/>
      <c r="L292"/>
      <c r="M292"/>
      <c r="N292"/>
      <c r="O292"/>
      <c r="P292"/>
      <c r="Q292"/>
      <c r="R292"/>
      <c r="S292"/>
      <c r="T292" s="165"/>
    </row>
    <row r="293" spans="2:20" ht="16.5" customHeight="1">
      <c r="B293"/>
      <c r="C293"/>
      <c r="D293"/>
      <c r="E293"/>
      <c r="F293"/>
      <c r="G293"/>
      <c r="H293"/>
      <c r="I293"/>
      <c r="J293"/>
      <c r="K293"/>
      <c r="L293"/>
      <c r="M293"/>
      <c r="N293"/>
      <c r="O293"/>
      <c r="P293"/>
      <c r="Q293"/>
      <c r="R293"/>
      <c r="S293"/>
      <c r="T293" s="165"/>
    </row>
    <row r="294" spans="2:20" ht="16.5" customHeight="1">
      <c r="B294"/>
      <c r="C294"/>
      <c r="D294"/>
      <c r="E294"/>
      <c r="F294"/>
      <c r="G294"/>
      <c r="H294"/>
      <c r="I294"/>
      <c r="J294"/>
      <c r="K294"/>
      <c r="L294"/>
      <c r="M294"/>
      <c r="N294"/>
      <c r="O294"/>
      <c r="P294"/>
      <c r="Q294"/>
      <c r="R294"/>
      <c r="S294"/>
      <c r="T294" s="165"/>
    </row>
    <row r="295" spans="2:20" ht="16.5" customHeight="1">
      <c r="B295"/>
      <c r="C295"/>
      <c r="D295"/>
      <c r="E295"/>
      <c r="F295"/>
      <c r="G295"/>
      <c r="H295"/>
      <c r="I295"/>
      <c r="J295"/>
      <c r="K295"/>
      <c r="L295"/>
      <c r="M295"/>
      <c r="N295"/>
      <c r="O295"/>
      <c r="P295"/>
      <c r="Q295"/>
      <c r="R295"/>
      <c r="S295"/>
      <c r="T295" s="165"/>
    </row>
    <row r="296" spans="2:20" ht="16.5" customHeight="1">
      <c r="B296"/>
      <c r="C296"/>
      <c r="D296"/>
      <c r="E296"/>
      <c r="F296"/>
      <c r="G296"/>
      <c r="H296"/>
      <c r="I296"/>
      <c r="J296"/>
      <c r="K296"/>
      <c r="L296"/>
      <c r="M296"/>
      <c r="N296"/>
      <c r="O296"/>
      <c r="P296"/>
      <c r="Q296"/>
      <c r="R296"/>
      <c r="S296"/>
      <c r="T296" s="165"/>
    </row>
    <row r="297" spans="2:20" ht="16.5" customHeight="1">
      <c r="B297"/>
      <c r="C297"/>
      <c r="D297"/>
      <c r="E297"/>
      <c r="F297"/>
      <c r="G297"/>
      <c r="H297"/>
      <c r="I297"/>
      <c r="J297"/>
      <c r="K297"/>
      <c r="L297"/>
      <c r="M297"/>
      <c r="N297"/>
      <c r="O297"/>
      <c r="P297"/>
      <c r="Q297"/>
      <c r="R297"/>
      <c r="S297"/>
      <c r="T297" s="165"/>
    </row>
  </sheetData>
  <sheetProtection/>
  <mergeCells count="69">
    <mergeCell ref="BA72:BD72"/>
    <mergeCell ref="D17:J17"/>
    <mergeCell ref="BQ46:BT46"/>
    <mergeCell ref="BE46:BH46"/>
    <mergeCell ref="BI46:BL46"/>
    <mergeCell ref="B1:S1"/>
    <mergeCell ref="B3:S3"/>
    <mergeCell ref="B4:S4"/>
    <mergeCell ref="Y16:AB16"/>
    <mergeCell ref="BY72:CB72"/>
    <mergeCell ref="BE16:BH16"/>
    <mergeCell ref="BU46:BX46"/>
    <mergeCell ref="BE72:BH72"/>
    <mergeCell ref="BI72:BL72"/>
    <mergeCell ref="BQ72:BT72"/>
    <mergeCell ref="BA16:BD16"/>
    <mergeCell ref="U16:X16"/>
    <mergeCell ref="CC72:CF72"/>
    <mergeCell ref="BY16:CB16"/>
    <mergeCell ref="CC16:CF16"/>
    <mergeCell ref="CC46:CF46"/>
    <mergeCell ref="BY46:CB46"/>
    <mergeCell ref="BU16:BX16"/>
    <mergeCell ref="BU72:BX72"/>
    <mergeCell ref="BQ16:BT16"/>
    <mergeCell ref="M17:S17"/>
    <mergeCell ref="B15:S15"/>
    <mergeCell ref="BM16:BP16"/>
    <mergeCell ref="U72:X72"/>
    <mergeCell ref="Y72:AB72"/>
    <mergeCell ref="AC72:AF72"/>
    <mergeCell ref="AG72:AJ72"/>
    <mergeCell ref="BM72:BP72"/>
    <mergeCell ref="AO72:AR72"/>
    <mergeCell ref="AW16:AZ16"/>
    <mergeCell ref="BA46:BD46"/>
    <mergeCell ref="AS46:AV46"/>
    <mergeCell ref="D28:J28"/>
    <mergeCell ref="M28:S28"/>
    <mergeCell ref="AK46:AN46"/>
    <mergeCell ref="U46:X46"/>
    <mergeCell ref="Y46:AB46"/>
    <mergeCell ref="AC46:AF46"/>
    <mergeCell ref="AG46:AJ46"/>
    <mergeCell ref="AS72:AV72"/>
    <mergeCell ref="B44:S44"/>
    <mergeCell ref="AO46:AR46"/>
    <mergeCell ref="AW46:AZ46"/>
    <mergeCell ref="AW72:AZ72"/>
    <mergeCell ref="CO72:CR72"/>
    <mergeCell ref="AC16:AF16"/>
    <mergeCell ref="BI16:BL16"/>
    <mergeCell ref="AG16:AJ16"/>
    <mergeCell ref="AK16:AN16"/>
    <mergeCell ref="AO16:AR16"/>
    <mergeCell ref="CG16:CJ16"/>
    <mergeCell ref="AK72:AN72"/>
    <mergeCell ref="AS16:AV16"/>
    <mergeCell ref="BM46:BP46"/>
    <mergeCell ref="CS16:CV16"/>
    <mergeCell ref="CS46:CV46"/>
    <mergeCell ref="CS72:CV72"/>
    <mergeCell ref="CG46:CJ46"/>
    <mergeCell ref="CG72:CJ72"/>
    <mergeCell ref="CK16:CN16"/>
    <mergeCell ref="CK46:CN46"/>
    <mergeCell ref="CK72:CN72"/>
    <mergeCell ref="CO16:CR16"/>
    <mergeCell ref="CO46:CR46"/>
  </mergeCells>
  <printOptions horizontalCentered="1"/>
  <pageMargins left="0.1968503937007874" right="0.1968503937007874" top="0.3937007874015748" bottom="0.1968503937007874" header="0.5118110236220472" footer="0.5118110236220472"/>
  <pageSetup fitToHeight="1" fitToWidth="1" orientation="portrait" paperSize="9" scale="68" r:id="rId2"/>
  <drawing r:id="rId1"/>
</worksheet>
</file>

<file path=xl/worksheets/sheet3.xml><?xml version="1.0" encoding="utf-8"?>
<worksheet xmlns="http://schemas.openxmlformats.org/spreadsheetml/2006/main" xmlns:r="http://schemas.openxmlformats.org/officeDocument/2006/relationships">
  <sheetPr codeName="Feuil1">
    <pageSetUpPr fitToPage="1"/>
  </sheetPr>
  <dimension ref="A1:BO34"/>
  <sheetViews>
    <sheetView zoomScalePageLayoutView="0" workbookViewId="0" topLeftCell="A1">
      <selection activeCell="A1" sqref="A1"/>
    </sheetView>
  </sheetViews>
  <sheetFormatPr defaultColWidth="11.421875" defaultRowHeight="12.75"/>
  <cols>
    <col min="1" max="1" width="11.421875" style="172" customWidth="1"/>
    <col min="3" max="3" width="29.7109375" style="0" customWidth="1"/>
    <col min="4" max="11" width="7.7109375" style="0" customWidth="1"/>
    <col min="13" max="13" width="11.421875" style="76" customWidth="1"/>
  </cols>
  <sheetData>
    <row r="1" spans="1:20" s="43" customFormat="1" ht="15" customHeight="1">
      <c r="A1" s="62"/>
      <c r="B1" s="62"/>
      <c r="C1" s="72"/>
      <c r="D1" s="61"/>
      <c r="E1" s="62"/>
      <c r="F1" s="62"/>
      <c r="G1" s="80"/>
      <c r="H1" s="62"/>
      <c r="I1" s="61"/>
      <c r="J1" s="62"/>
      <c r="K1" s="62"/>
      <c r="L1" s="72"/>
      <c r="M1" s="61"/>
      <c r="N1" s="62"/>
      <c r="O1" s="62"/>
      <c r="P1" s="80"/>
      <c r="Q1" s="62"/>
      <c r="R1" s="61"/>
      <c r="S1" s="62"/>
      <c r="T1" s="62"/>
    </row>
    <row r="2" spans="1:20" s="43" customFormat="1" ht="27">
      <c r="A2" s="62"/>
      <c r="B2" s="303" t="s">
        <v>131</v>
      </c>
      <c r="C2" s="303"/>
      <c r="D2" s="303"/>
      <c r="E2" s="303"/>
      <c r="F2" s="303"/>
      <c r="G2" s="303"/>
      <c r="H2" s="303"/>
      <c r="I2" s="303"/>
      <c r="J2" s="303"/>
      <c r="K2" s="303"/>
      <c r="L2" s="303"/>
      <c r="M2" s="178"/>
      <c r="N2" s="178"/>
      <c r="O2" s="178"/>
      <c r="P2" s="178"/>
      <c r="Q2" s="178"/>
      <c r="R2" s="178"/>
      <c r="S2" s="178"/>
      <c r="T2" s="62"/>
    </row>
    <row r="3" spans="1:20" s="43" customFormat="1" ht="15" customHeight="1">
      <c r="A3" s="62"/>
      <c r="B3" s="82"/>
      <c r="C3" s="83"/>
      <c r="D3" s="84"/>
      <c r="E3" s="82"/>
      <c r="F3" s="82"/>
      <c r="G3" s="85"/>
      <c r="H3" s="82"/>
      <c r="I3" s="84"/>
      <c r="J3" s="82"/>
      <c r="K3" s="82"/>
      <c r="L3" s="83"/>
      <c r="M3" s="84"/>
      <c r="N3" s="82"/>
      <c r="O3" s="82"/>
      <c r="P3" s="85"/>
      <c r="Q3" s="82"/>
      <c r="R3" s="84"/>
      <c r="S3" s="82"/>
      <c r="T3" s="62"/>
    </row>
    <row r="4" spans="1:20" s="43" customFormat="1" ht="29.25">
      <c r="A4" s="62"/>
      <c r="B4" s="176"/>
      <c r="C4" s="302" t="s">
        <v>133</v>
      </c>
      <c r="D4" s="302"/>
      <c r="E4" s="302"/>
      <c r="F4" s="302"/>
      <c r="G4" s="302"/>
      <c r="H4" s="302"/>
      <c r="I4" s="302"/>
      <c r="J4" s="302"/>
      <c r="K4" s="302"/>
      <c r="L4" s="176"/>
      <c r="M4" s="176"/>
      <c r="N4" s="176"/>
      <c r="O4" s="176"/>
      <c r="P4" s="176"/>
      <c r="Q4" s="176"/>
      <c r="R4" s="176"/>
      <c r="S4" s="176"/>
      <c r="T4" s="62"/>
    </row>
    <row r="5" spans="1:20" s="43" customFormat="1" ht="25.5">
      <c r="A5" s="62"/>
      <c r="B5" s="177"/>
      <c r="C5" s="177"/>
      <c r="D5" s="177"/>
      <c r="E5" s="177"/>
      <c r="F5" s="177"/>
      <c r="G5" s="177"/>
      <c r="H5" s="177"/>
      <c r="I5" s="177"/>
      <c r="J5" s="177"/>
      <c r="K5" s="177"/>
      <c r="L5" s="177"/>
      <c r="M5" s="177"/>
      <c r="N5" s="177"/>
      <c r="O5" s="177"/>
      <c r="P5" s="177"/>
      <c r="Q5" s="177"/>
      <c r="R5" s="177"/>
      <c r="S5" s="177"/>
      <c r="T5" s="62"/>
    </row>
    <row r="6" spans="1:20" s="43" customFormat="1" ht="27.75" customHeight="1">
      <c r="A6" s="62"/>
      <c r="B6" s="179"/>
      <c r="C6" s="301" t="s">
        <v>132</v>
      </c>
      <c r="D6" s="301"/>
      <c r="E6" s="301"/>
      <c r="F6" s="301"/>
      <c r="G6" s="301"/>
      <c r="H6" s="301"/>
      <c r="I6" s="301"/>
      <c r="J6" s="301"/>
      <c r="K6" s="301"/>
      <c r="L6" s="179"/>
      <c r="M6" s="179"/>
      <c r="N6" s="179"/>
      <c r="O6" s="179"/>
      <c r="P6" s="179"/>
      <c r="Q6" s="179"/>
      <c r="R6" s="179"/>
      <c r="S6" s="179"/>
      <c r="T6" s="62"/>
    </row>
    <row r="7" spans="1:67" s="43" customFormat="1" ht="144.75" customHeight="1">
      <c r="A7" s="62"/>
      <c r="B7" s="82"/>
      <c r="C7" s="83"/>
      <c r="D7" s="84"/>
      <c r="E7" s="82"/>
      <c r="F7" s="82"/>
      <c r="G7" s="85"/>
      <c r="H7" s="82"/>
      <c r="I7" s="84"/>
      <c r="J7" s="82"/>
      <c r="K7" s="82"/>
      <c r="L7" s="83"/>
      <c r="M7" s="84"/>
      <c r="N7" s="82"/>
      <c r="O7" s="82"/>
      <c r="P7" s="85"/>
      <c r="Q7" s="82"/>
      <c r="R7" s="84"/>
      <c r="S7" s="82"/>
      <c r="T7" s="62"/>
      <c r="U7" s="34"/>
      <c r="V7" s="34"/>
      <c r="W7" s="34"/>
      <c r="X7" s="34"/>
      <c r="Y7" s="34"/>
      <c r="Z7" s="34"/>
      <c r="AA7" s="34"/>
      <c r="AB7" s="34"/>
      <c r="AC7" s="34"/>
      <c r="AD7" s="34"/>
      <c r="AE7" s="34"/>
      <c r="AF7" s="34"/>
      <c r="AG7" s="34"/>
      <c r="AH7" s="34"/>
      <c r="AI7" s="34"/>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row>
    <row r="8" spans="3:11" ht="25.5">
      <c r="C8" s="308" t="s">
        <v>7</v>
      </c>
      <c r="D8" s="308"/>
      <c r="E8" s="308"/>
      <c r="F8" s="308"/>
      <c r="G8" s="308"/>
      <c r="H8" s="308"/>
      <c r="I8" s="308"/>
      <c r="J8" s="308"/>
      <c r="K8" s="308"/>
    </row>
    <row r="9" spans="4:11" ht="13.5" thickBot="1">
      <c r="D9" s="36"/>
      <c r="E9" s="36"/>
      <c r="F9" s="36"/>
      <c r="G9" s="36"/>
      <c r="H9" s="36"/>
      <c r="I9" s="36"/>
      <c r="J9" s="36"/>
      <c r="K9" s="36"/>
    </row>
    <row r="10" spans="1:13" s="39" customFormat="1" ht="21.75" customHeight="1" thickBot="1">
      <c r="A10" s="173"/>
      <c r="B10" s="78"/>
      <c r="C10" s="224" t="s">
        <v>8</v>
      </c>
      <c r="D10" s="225" t="s">
        <v>9</v>
      </c>
      <c r="E10" s="225" t="s">
        <v>10</v>
      </c>
      <c r="F10" s="225" t="s">
        <v>11</v>
      </c>
      <c r="G10" s="225" t="s">
        <v>12</v>
      </c>
      <c r="H10" s="225" t="s">
        <v>13</v>
      </c>
      <c r="I10" s="225" t="s">
        <v>14</v>
      </c>
      <c r="J10" s="225" t="s">
        <v>15</v>
      </c>
      <c r="K10" s="226" t="s">
        <v>16</v>
      </c>
      <c r="M10" s="78"/>
    </row>
    <row r="11" spans="2:11" ht="24.75" customHeight="1">
      <c r="B11" s="79"/>
      <c r="C11" s="227" t="s">
        <v>17</v>
      </c>
      <c r="D11" s="228"/>
      <c r="E11" s="228"/>
      <c r="F11" s="228"/>
      <c r="G11" s="228"/>
      <c r="H11" s="228"/>
      <c r="I11" s="228"/>
      <c r="J11" s="228"/>
      <c r="K11" s="229"/>
    </row>
    <row r="12" spans="1:13" ht="24.75" customHeight="1">
      <c r="A12" s="172">
        <f>LARGE('1er tour'!$F$120:$F$124,1)</f>
        <v>90.026</v>
      </c>
      <c r="B12" s="79" t="str">
        <f>VLOOKUP(A12,'1er tour'!$C$120:$D$124,2,FALSE)</f>
        <v>A5</v>
      </c>
      <c r="C12" s="230" t="str">
        <f>IF('1er tour'!$F$18&lt;&gt;"",VLOOKUP(B12,'1er tour'!$D$120:$E$124,2,FALSE),"")</f>
        <v>AS DOMMARTIN</v>
      </c>
      <c r="D12" s="231">
        <f>HLOOKUP(B12,'1er tour'!$U$1:$CV$94,40,FALSE)</f>
        <v>9</v>
      </c>
      <c r="E12" s="231">
        <f>HLOOKUP(B12,'1er tour'!$U$1:$CV$94,44,FALSE)</f>
        <v>4</v>
      </c>
      <c r="F12" s="231">
        <f>HLOOKUP(B12,'1er tour'!$U$1:$CV$94,41,FALSE)</f>
        <v>3</v>
      </c>
      <c r="G12" s="231">
        <f>HLOOKUP(B12,'1er tour'!$U$1:$CV$94,42,FALSE)</f>
        <v>0</v>
      </c>
      <c r="H12" s="231">
        <f>HLOOKUP(B12,'1er tour'!$U$1:$CV$94,43,FALSE)</f>
        <v>1</v>
      </c>
      <c r="I12" s="231">
        <f>HLOOKUP(B12,'1er tour'!$U$1:$CV$94,68,FALSE)</f>
        <v>6</v>
      </c>
      <c r="J12" s="231">
        <f>HLOOKUP(B12,'1er tour'!$U$1:$CV$94,94,FALSE)</f>
        <v>-4</v>
      </c>
      <c r="K12" s="232">
        <f>I12+J12</f>
        <v>2</v>
      </c>
      <c r="M12" s="76">
        <f>LARGE('1er tour'!$F$120:$F$124,1)</f>
        <v>90.026</v>
      </c>
    </row>
    <row r="13" spans="1:13" ht="24.75" customHeight="1">
      <c r="A13" s="172">
        <f>LARGE('1er tour'!$F$120:$F$124,2)</f>
        <v>59.975</v>
      </c>
      <c r="B13" s="79" t="str">
        <f>VLOOKUP(A13,'1er tour'!$C$120:$D$124,2,FALSE)</f>
        <v>A3</v>
      </c>
      <c r="C13" s="230" t="str">
        <f>IF('1er tour'!$F$18&lt;&gt;"",VLOOKUP(B13,'1er tour'!$D$120:$E$124,2,FALSE),"")</f>
        <v>ASC SAULXURES</v>
      </c>
      <c r="D13" s="231">
        <f>HLOOKUP(B13,'1er tour'!$U$1:$CV$94,40,FALSE)</f>
        <v>6</v>
      </c>
      <c r="E13" s="231">
        <f>HLOOKUP(B13,'1er tour'!$U$1:$CV$94,44,FALSE)</f>
        <v>4</v>
      </c>
      <c r="F13" s="231">
        <f>HLOOKUP(B13,'1er tour'!$U$1:$CV$94,41,FALSE)</f>
        <v>2</v>
      </c>
      <c r="G13" s="231">
        <f>HLOOKUP(B13,'1er tour'!$U$1:$CV$94,42,FALSE)</f>
        <v>0</v>
      </c>
      <c r="H13" s="231">
        <f>HLOOKUP(B13,'1er tour'!$U$1:$CV$94,43,FALSE)</f>
        <v>2</v>
      </c>
      <c r="I13" s="231">
        <f>HLOOKUP(B13,'1er tour'!$U$1:$CV$94,68,FALSE)</f>
        <v>5</v>
      </c>
      <c r="J13" s="231">
        <f>HLOOKUP(B13,'1er tour'!$U$1:$CV$94,94,FALSE)</f>
        <v>-8</v>
      </c>
      <c r="K13" s="232">
        <f>I13+J13</f>
        <v>-3</v>
      </c>
      <c r="M13" s="76">
        <f>LARGE('1er tour'!$F$120:$F$124,2)</f>
        <v>59.975</v>
      </c>
    </row>
    <row r="14" spans="1:13" ht="24.75" customHeight="1">
      <c r="A14" s="172">
        <f>LARGE('1er tour'!$F$120:$F$124,3)</f>
        <v>59.969</v>
      </c>
      <c r="B14" s="79" t="str">
        <f>VLOOKUP(A14,'1er tour'!$C$120:$D$124,2,FALSE)</f>
        <v>A2</v>
      </c>
      <c r="C14" s="230" t="str">
        <f>IF('1er tour'!$F$18&lt;&gt;"",VLOOKUP(B14,'1er tour'!$D$120:$E$124,2,FALSE),"")</f>
        <v>OUDJA</v>
      </c>
      <c r="D14" s="233">
        <f>HLOOKUP(B14,'1er tour'!$U$1:$CV$94,40,FALSE)</f>
        <v>6</v>
      </c>
      <c r="E14" s="233">
        <f>HLOOKUP(B14,'1er tour'!$U$1:$CV$94,44,FALSE)</f>
        <v>4</v>
      </c>
      <c r="F14" s="233">
        <f>HLOOKUP(B14,'1er tour'!$U$1:$CV$94,41,FALSE)</f>
        <v>2</v>
      </c>
      <c r="G14" s="233">
        <f>HLOOKUP(B14,'1er tour'!$U$1:$CV$94,42,FALSE)</f>
        <v>0</v>
      </c>
      <c r="H14" s="233">
        <f>HLOOKUP(B14,'1er tour'!$U$1:$CV$94,43,FALSE)</f>
        <v>2</v>
      </c>
      <c r="I14" s="234">
        <f>HLOOKUP(B14,'1er tour'!$U$1:$CV$94,68,FALSE)</f>
        <v>9</v>
      </c>
      <c r="J14" s="234">
        <f>HLOOKUP(B14,'1er tour'!$U$1:$CV$94,94,FALSE)</f>
        <v>-13</v>
      </c>
      <c r="K14" s="235">
        <f>I14+J14</f>
        <v>-4</v>
      </c>
      <c r="M14" s="76">
        <f>LARGE('1er tour'!$F$120:$F$124,3)</f>
        <v>59.969</v>
      </c>
    </row>
    <row r="15" spans="1:13" ht="24.75" customHeight="1">
      <c r="A15" s="172">
        <f>LARGE('1er tour'!$F$120:$F$124,4)</f>
        <v>40.072</v>
      </c>
      <c r="B15" s="79" t="str">
        <f>VLOOKUP(A15,'1er tour'!$C$120:$D$124,2,FALSE)</f>
        <v>A1</v>
      </c>
      <c r="C15" s="230" t="str">
        <f>IF('1er tour'!$F$18&lt;&gt;"",VLOOKUP(B15,'1er tour'!$D$120:$E$124,2,FALSE),"")</f>
        <v>G.S.N.M. 1</v>
      </c>
      <c r="D15" s="233">
        <f>HLOOKUP(B15,'1er tour'!$U$1:$CV$94,40,FALSE)</f>
        <v>4</v>
      </c>
      <c r="E15" s="233">
        <f>HLOOKUP(B15,'1er tour'!$U$1:$CV$94,44,FALSE)</f>
        <v>4</v>
      </c>
      <c r="F15" s="233">
        <f>HLOOKUP(B15,'1er tour'!$U$1:$CV$94,41,FALSE)</f>
        <v>1</v>
      </c>
      <c r="G15" s="233">
        <f>HLOOKUP(B15,'1er tour'!$U$1:$CV$94,42,FALSE)</f>
        <v>1</v>
      </c>
      <c r="H15" s="233">
        <f>HLOOKUP(B15,'1er tour'!$U$1:$CV$94,43,FALSE)</f>
        <v>2</v>
      </c>
      <c r="I15" s="234">
        <f>HLOOKUP(B15,'1er tour'!$U$1:$CV$94,68,FALSE)</f>
        <v>12</v>
      </c>
      <c r="J15" s="234">
        <f>HLOOKUP(B15,'1er tour'!$U$1:$CV$94,94,FALSE)</f>
        <v>-6</v>
      </c>
      <c r="K15" s="235">
        <f>I15+J15</f>
        <v>6</v>
      </c>
      <c r="M15" s="76">
        <f>LARGE('1er tour'!$F$120:$F$124,4)</f>
        <v>40.072</v>
      </c>
    </row>
    <row r="16" spans="1:11" ht="24.75" customHeight="1">
      <c r="A16" s="172">
        <f>LARGE('1er tour'!$F$120:$F$124,5)</f>
        <v>39.994</v>
      </c>
      <c r="B16" s="79" t="str">
        <f>VLOOKUP(A16,'1er tour'!$C$120:$D$124,2,FALSE)</f>
        <v>A4</v>
      </c>
      <c r="C16" s="236" t="str">
        <f>IF('1er tour'!$F$18&lt;&gt;"",VLOOKUP(B16,'1er tour'!$D$120:$E$124,2,FALSE),"")</f>
        <v>FC TONNOY</v>
      </c>
      <c r="D16" s="237">
        <f>HLOOKUP(B16,'1er tour'!$U$1:$CV$94,40,FALSE)</f>
        <v>4</v>
      </c>
      <c r="E16" s="237">
        <f>HLOOKUP(B16,'1er tour'!$U$1:$CV$94,44,FALSE)</f>
        <v>4</v>
      </c>
      <c r="F16" s="237">
        <f>HLOOKUP(B16,'1er tour'!$U$1:$CV$94,41,FALSE)</f>
        <v>1</v>
      </c>
      <c r="G16" s="237">
        <f>HLOOKUP(B16,'1er tour'!$U$1:$CV$94,42,FALSE)</f>
        <v>1</v>
      </c>
      <c r="H16" s="237">
        <f>HLOOKUP(B16,'1er tour'!$U$1:$CV$94,43,FALSE)</f>
        <v>2</v>
      </c>
      <c r="I16" s="237">
        <f>HLOOKUP(B16,'1er tour'!$U$1:$CV$94,68,FALSE)</f>
        <v>4</v>
      </c>
      <c r="J16" s="237">
        <f>HLOOKUP(B16,'1er tour'!$U$1:$CV$94,94,FALSE)</f>
        <v>-5</v>
      </c>
      <c r="K16" s="238">
        <f>I16+J16</f>
        <v>-1</v>
      </c>
    </row>
    <row r="17" spans="2:11" ht="24.75" customHeight="1">
      <c r="B17" s="79"/>
      <c r="C17" s="227" t="s">
        <v>18</v>
      </c>
      <c r="D17" s="233"/>
      <c r="E17" s="233"/>
      <c r="F17" s="233"/>
      <c r="G17" s="233"/>
      <c r="H17" s="233"/>
      <c r="I17" s="233"/>
      <c r="J17" s="233"/>
      <c r="K17" s="239"/>
    </row>
    <row r="18" spans="1:13" ht="24.75" customHeight="1">
      <c r="A18" s="172">
        <f>LARGE('1er tour'!$K$120:$K$124,1)</f>
        <v>70.039</v>
      </c>
      <c r="B18" s="79" t="str">
        <f>VLOOKUP(A18,'1er tour'!$H$120:$I$124,2,FALSE)</f>
        <v>B2</v>
      </c>
      <c r="C18" s="230" t="str">
        <f>IF('1er tour'!$F$18&lt;&gt;"",VLOOKUP(B18,'1er tour'!$I$120:$J$124,2,FALSE),"")</f>
        <v>JARVILLE</v>
      </c>
      <c r="D18" s="231">
        <f>HLOOKUP(B18,'1er tour'!$U$1:$CV$94,40,FALSE)</f>
        <v>7</v>
      </c>
      <c r="E18" s="231">
        <f>HLOOKUP(B18,'1er tour'!$U$1:$CV$94,44,FALSE)</f>
        <v>4</v>
      </c>
      <c r="F18" s="231">
        <f>HLOOKUP(B18,'1er tour'!$U$1:$CV$94,41,FALSE)</f>
        <v>2</v>
      </c>
      <c r="G18" s="231">
        <f>HLOOKUP(B18,'1er tour'!$U$1:$CV$94,42,FALSE)</f>
        <v>1</v>
      </c>
      <c r="H18" s="231">
        <f>HLOOKUP(B18,'1er tour'!$U$1:$CV$94,43,FALSE)</f>
        <v>1</v>
      </c>
      <c r="I18" s="231">
        <f>HLOOKUP(B18,'1er tour'!$U$1:$CV$94,68,FALSE)</f>
        <v>9</v>
      </c>
      <c r="J18" s="231">
        <f>HLOOKUP(B18,'1er tour'!$U$1:$CV$94,94,FALSE)</f>
        <v>-6</v>
      </c>
      <c r="K18" s="232">
        <f>I18+J18</f>
        <v>3</v>
      </c>
      <c r="M18" s="76">
        <f>LARGE('1er tour'!$K$120:$K$124,1)</f>
        <v>70.039</v>
      </c>
    </row>
    <row r="19" spans="1:13" ht="24.75" customHeight="1">
      <c r="A19" s="172">
        <f>LARGE('1er tour'!$K$120:$K$124,2)</f>
        <v>70.037</v>
      </c>
      <c r="B19" s="79" t="str">
        <f>VLOOKUP(A19,'1er tour'!$H$120:$I$124,2,FALSE)</f>
        <v>B1</v>
      </c>
      <c r="C19" s="230" t="str">
        <f>IF('1er tour'!$F$18&lt;&gt;"",VLOOKUP(B19,'1er tour'!$I$120:$J$124,2,FALSE),"")</f>
        <v>A.S.N.L.</v>
      </c>
      <c r="D19" s="231">
        <f>HLOOKUP(B19,'1er tour'!$U$1:$CV$94,40,FALSE)</f>
        <v>7</v>
      </c>
      <c r="E19" s="231">
        <f>HLOOKUP(B19,'1er tour'!$U$1:$CV$94,44,FALSE)</f>
        <v>4</v>
      </c>
      <c r="F19" s="231">
        <f>HLOOKUP(B19,'1er tour'!$U$1:$CV$94,41,FALSE)</f>
        <v>2</v>
      </c>
      <c r="G19" s="231">
        <f>HLOOKUP(B19,'1er tour'!$U$1:$CV$94,42,FALSE)</f>
        <v>1</v>
      </c>
      <c r="H19" s="231">
        <f>HLOOKUP(B19,'1er tour'!$U$1:$CV$94,43,FALSE)</f>
        <v>1</v>
      </c>
      <c r="I19" s="231">
        <f>HLOOKUP(B19,'1er tour'!$U$1:$CV$94,68,FALSE)</f>
        <v>7</v>
      </c>
      <c r="J19" s="231">
        <f>HLOOKUP(B19,'1er tour'!$U$1:$CV$94,94,FALSE)</f>
        <v>-4</v>
      </c>
      <c r="K19" s="232">
        <f>I19+J19</f>
        <v>3</v>
      </c>
      <c r="M19" s="76">
        <f>LARGE('1er tour'!$K$120:$K$124,2)</f>
        <v>70.037</v>
      </c>
    </row>
    <row r="20" spans="1:13" ht="24.75" customHeight="1">
      <c r="A20" s="172">
        <f>LARGE('1er tour'!$K$120:$K$124,3)</f>
        <v>60.035000000000004</v>
      </c>
      <c r="B20" s="79" t="str">
        <f>VLOOKUP(A20,'1er tour'!$H$120:$I$124,2,FALSE)</f>
        <v>B4</v>
      </c>
      <c r="C20" s="230" t="str">
        <f>IF('1er tour'!$F$18&lt;&gt;"",VLOOKUP(B20,'1er tour'!$I$120:$J$124,2,FALSE),"")</f>
        <v>ST ETIENNE LES REMIREMONT</v>
      </c>
      <c r="D20" s="233">
        <f>HLOOKUP(B20,'1er tour'!$U$1:$CV$94,40,FALSE)</f>
        <v>6</v>
      </c>
      <c r="E20" s="233">
        <f>HLOOKUP(B20,'1er tour'!$U$1:$CV$94,44,FALSE)</f>
        <v>4</v>
      </c>
      <c r="F20" s="233">
        <f>HLOOKUP(B20,'1er tour'!$U$1:$CV$94,41,FALSE)</f>
        <v>2</v>
      </c>
      <c r="G20" s="233">
        <f>HLOOKUP(B20,'1er tour'!$U$1:$CV$94,42,FALSE)</f>
        <v>0</v>
      </c>
      <c r="H20" s="233">
        <f>HLOOKUP(B20,'1er tour'!$U$1:$CV$94,43,FALSE)</f>
        <v>2</v>
      </c>
      <c r="I20" s="234">
        <f>HLOOKUP(B20,'1er tour'!$U$1:$CV$94,68,FALSE)</f>
        <v>5</v>
      </c>
      <c r="J20" s="234">
        <f>HLOOKUP(B20,'1er tour'!$U$1:$CV$94,94,FALSE)</f>
        <v>-2</v>
      </c>
      <c r="K20" s="235">
        <f>I20+J20</f>
        <v>3</v>
      </c>
      <c r="M20" s="76">
        <f>LARGE('1er tour'!$K$120:$K$124,3)</f>
        <v>60.035000000000004</v>
      </c>
    </row>
    <row r="21" spans="1:13" ht="24.75" customHeight="1">
      <c r="A21" s="172">
        <f>LARGE('1er tour'!$K$120:$K$124,4)</f>
        <v>39.993</v>
      </c>
      <c r="B21" s="79" t="str">
        <f>VLOOKUP(A21,'1er tour'!$H$120:$I$124,2,FALSE)</f>
        <v>B5</v>
      </c>
      <c r="C21" s="230" t="str">
        <f>IF('1er tour'!$F$18&lt;&gt;"",VLOOKUP(B21,'1er tour'!$I$120:$J$124,2,FALSE),"")</f>
        <v>FC NOMENY</v>
      </c>
      <c r="D21" s="233">
        <f>HLOOKUP(B21,'1er tour'!$U$1:$CV$94,40,FALSE)</f>
        <v>4</v>
      </c>
      <c r="E21" s="233">
        <f>HLOOKUP(B21,'1er tour'!$U$1:$CV$94,44,FALSE)</f>
        <v>4</v>
      </c>
      <c r="F21" s="233">
        <f>HLOOKUP(B21,'1er tour'!$U$1:$CV$94,41,FALSE)</f>
        <v>1</v>
      </c>
      <c r="G21" s="233">
        <f>HLOOKUP(B21,'1er tour'!$U$1:$CV$94,42,FALSE)</f>
        <v>1</v>
      </c>
      <c r="H21" s="233">
        <f>HLOOKUP(B21,'1er tour'!$U$1:$CV$94,43,FALSE)</f>
        <v>2</v>
      </c>
      <c r="I21" s="234">
        <f>HLOOKUP(B21,'1er tour'!$U$1:$CV$94,68,FALSE)</f>
        <v>3</v>
      </c>
      <c r="J21" s="234">
        <f>HLOOKUP(B21,'1er tour'!$U$1:$CV$94,94,FALSE)</f>
        <v>-4</v>
      </c>
      <c r="K21" s="235">
        <f>I21+J21</f>
        <v>-1</v>
      </c>
      <c r="M21" s="76">
        <f>LARGE('1er tour'!$K$120:$K$124,4)</f>
        <v>39.993</v>
      </c>
    </row>
    <row r="22" spans="1:11" ht="24.75" customHeight="1">
      <c r="A22" s="172">
        <f>LARGE('1er tour'!$K$120:$K$124,5)</f>
        <v>39.923</v>
      </c>
      <c r="B22" s="79" t="str">
        <f>VLOOKUP(A22,'1er tour'!$H$120:$I$124,2,FALSE)</f>
        <v>B3</v>
      </c>
      <c r="C22" s="236" t="str">
        <f>IF('1er tour'!$F$18&lt;&gt;"",VLOOKUP(B22,'1er tour'!$I$120:$J$124,2,FALSE),"")</f>
        <v>OL FROUARD POMPEY</v>
      </c>
      <c r="D22" s="237">
        <f>HLOOKUP(B22,'1er tour'!$U$1:$CV$94,40,FALSE)</f>
        <v>4</v>
      </c>
      <c r="E22" s="237">
        <f>HLOOKUP(B22,'1er tour'!$U$1:$CV$94,44,FALSE)</f>
        <v>4</v>
      </c>
      <c r="F22" s="237">
        <f>HLOOKUP(B22,'1er tour'!$U$1:$CV$94,41,FALSE)</f>
        <v>1</v>
      </c>
      <c r="G22" s="237">
        <f>HLOOKUP(B22,'1er tour'!$U$1:$CV$94,42,FALSE)</f>
        <v>1</v>
      </c>
      <c r="H22" s="237">
        <f>HLOOKUP(B22,'1er tour'!$U$1:$CV$94,43,FALSE)</f>
        <v>2</v>
      </c>
      <c r="I22" s="237">
        <f>HLOOKUP(B22,'1er tour'!$U$1:$CV$94,68,FALSE)</f>
        <v>3</v>
      </c>
      <c r="J22" s="237">
        <f>HLOOKUP(B22,'1er tour'!$U$1:$CV$94,94,FALSE)</f>
        <v>-11</v>
      </c>
      <c r="K22" s="238">
        <f>I22+J22</f>
        <v>-8</v>
      </c>
    </row>
    <row r="23" spans="2:11" ht="24.75" customHeight="1">
      <c r="B23" s="79"/>
      <c r="C23" s="227" t="s">
        <v>19</v>
      </c>
      <c r="D23" s="233"/>
      <c r="E23" s="233"/>
      <c r="F23" s="233"/>
      <c r="G23" s="233"/>
      <c r="H23" s="233"/>
      <c r="I23" s="233"/>
      <c r="J23" s="233"/>
      <c r="K23" s="239"/>
    </row>
    <row r="24" spans="1:13" ht="24.75" customHeight="1">
      <c r="A24" s="172">
        <f>LARGE('1er tour'!$O$120:$O$124,1)</f>
        <v>90.026</v>
      </c>
      <c r="B24" s="79" t="str">
        <f>VLOOKUP(A24,'1er tour'!$L$120:$M$124,2,FALSE)</f>
        <v>C5</v>
      </c>
      <c r="C24" s="230" t="str">
        <f>IF('1er tour'!$F$18&lt;&gt;"",VLOOKUP(B24,'1er tour'!$M$120:$N$124,2,FALSE),"")</f>
        <v>ROUSSY ZOOFFTGEN</v>
      </c>
      <c r="D24" s="231">
        <f>HLOOKUP(B24,'1er tour'!$U$1:$CV$94,40,FALSE)</f>
        <v>9</v>
      </c>
      <c r="E24" s="231">
        <f>HLOOKUP(B24,'1er tour'!$U$1:$CV$94,44,FALSE)</f>
        <v>4</v>
      </c>
      <c r="F24" s="231">
        <f>HLOOKUP(B24,'1er tour'!$U$1:$CV$94,41,FALSE)</f>
        <v>3</v>
      </c>
      <c r="G24" s="231">
        <f>HLOOKUP(B24,'1er tour'!$U$1:$CV$94,42,FALSE)</f>
        <v>0</v>
      </c>
      <c r="H24" s="231">
        <f>HLOOKUP(B24,'1er tour'!$U$1:$CV$94,43,FALSE)</f>
        <v>1</v>
      </c>
      <c r="I24" s="231">
        <f>HLOOKUP(B24,'1er tour'!$U$1:$CV$94,68,FALSE)</f>
        <v>6</v>
      </c>
      <c r="J24" s="231">
        <f>HLOOKUP(B24,'1er tour'!$U$1:$CV$94,94,FALSE)</f>
        <v>-4</v>
      </c>
      <c r="K24" s="232">
        <f>I24+J24</f>
        <v>2</v>
      </c>
      <c r="M24" s="76">
        <f>LARGE('1er tour'!$O$120:$O$124,1)</f>
        <v>90.026</v>
      </c>
    </row>
    <row r="25" spans="1:13" ht="24.75" customHeight="1">
      <c r="A25" s="172">
        <f>LARGE('1er tour'!$O$120:$O$124,2)</f>
        <v>59.975</v>
      </c>
      <c r="B25" s="79" t="str">
        <f>VLOOKUP(A25,'1er tour'!$L$120:$M$124,2,FALSE)</f>
        <v>C3</v>
      </c>
      <c r="C25" s="230" t="str">
        <f>IF('1er tour'!$F$18&lt;&gt;"",VLOOKUP(B25,'1er tour'!$M$120:$N$124,2,FALSE),"")</f>
        <v>AS STE MARIE AUX CHENES</v>
      </c>
      <c r="D25" s="231">
        <f>HLOOKUP(B25,'1er tour'!$U$1:$CV$94,40,FALSE)</f>
        <v>6</v>
      </c>
      <c r="E25" s="231">
        <f>HLOOKUP(B25,'1er tour'!$U$1:$CV$94,44,FALSE)</f>
        <v>4</v>
      </c>
      <c r="F25" s="231">
        <f>HLOOKUP(B25,'1er tour'!$U$1:$CV$94,41,FALSE)</f>
        <v>2</v>
      </c>
      <c r="G25" s="231">
        <f>HLOOKUP(B25,'1er tour'!$U$1:$CV$94,42,FALSE)</f>
        <v>0</v>
      </c>
      <c r="H25" s="231">
        <f>HLOOKUP(B25,'1er tour'!$U$1:$CV$94,43,FALSE)</f>
        <v>2</v>
      </c>
      <c r="I25" s="231">
        <f>HLOOKUP(B25,'1er tour'!$U$1:$CV$94,68,FALSE)</f>
        <v>5</v>
      </c>
      <c r="J25" s="231">
        <f>HLOOKUP(B25,'1er tour'!$U$1:$CV$94,94,FALSE)</f>
        <v>-8</v>
      </c>
      <c r="K25" s="232">
        <f>I25+J25</f>
        <v>-3</v>
      </c>
      <c r="M25" s="76">
        <f>LARGE('1er tour'!$O$120:$O$124,2)</f>
        <v>59.975</v>
      </c>
    </row>
    <row r="26" spans="1:13" ht="24.75" customHeight="1">
      <c r="A26" s="172">
        <f>LARGE('1er tour'!$O$120:$O$124,3)</f>
        <v>59.969</v>
      </c>
      <c r="B26" s="79" t="str">
        <f>VLOOKUP(A26,'1er tour'!$L$120:$M$124,2,FALSE)</f>
        <v>C2</v>
      </c>
      <c r="C26" s="230" t="str">
        <f>IF('1er tour'!$F$18&lt;&gt;"",VLOOKUP(B26,'1er tour'!$M$120:$N$124,2,FALSE),"")</f>
        <v>CSO BLENOD</v>
      </c>
      <c r="D26" s="233">
        <f>HLOOKUP(B26,'1er tour'!$U$1:$CV$94,40,FALSE)</f>
        <v>6</v>
      </c>
      <c r="E26" s="233">
        <f>HLOOKUP(B26,'1er tour'!$U$1:$CV$94,44,FALSE)</f>
        <v>4</v>
      </c>
      <c r="F26" s="233">
        <f>HLOOKUP(B26,'1er tour'!$U$1:$CV$94,41,FALSE)</f>
        <v>2</v>
      </c>
      <c r="G26" s="233">
        <f>HLOOKUP(B26,'1er tour'!$U$1:$CV$94,42,FALSE)</f>
        <v>0</v>
      </c>
      <c r="H26" s="233">
        <f>HLOOKUP(B26,'1er tour'!$U$1:$CV$94,43,FALSE)</f>
        <v>2</v>
      </c>
      <c r="I26" s="234">
        <f>HLOOKUP(B26,'1er tour'!$U$1:$CV$94,68,FALSE)</f>
        <v>9</v>
      </c>
      <c r="J26" s="234">
        <f>HLOOKUP(B26,'1er tour'!$U$1:$CV$94,94,FALSE)</f>
        <v>-13</v>
      </c>
      <c r="K26" s="235">
        <f>I26+J26</f>
        <v>-4</v>
      </c>
      <c r="M26" s="76">
        <f>LARGE('1er tour'!$O$120:$O$124,3)</f>
        <v>59.969</v>
      </c>
    </row>
    <row r="27" spans="1:13" ht="24.75" customHeight="1">
      <c r="A27" s="172">
        <f>LARGE('1er tour'!$O$120:$O$124,4)</f>
        <v>40.072</v>
      </c>
      <c r="B27" s="79" t="str">
        <f>VLOOKUP(A27,'1er tour'!$L$120:$M$124,2,FALSE)</f>
        <v>C1</v>
      </c>
      <c r="C27" s="230" t="str">
        <f>IF('1er tour'!$F$18&lt;&gt;"",VLOOKUP(B27,'1er tour'!$M$120:$N$124,2,FALSE),"")</f>
        <v>G.S.N.M. 2</v>
      </c>
      <c r="D27" s="233">
        <f>HLOOKUP(B27,'1er tour'!$U$1:$CV$94,40,FALSE)</f>
        <v>4</v>
      </c>
      <c r="E27" s="233">
        <f>HLOOKUP(B27,'1er tour'!$U$1:$CV$94,44,FALSE)</f>
        <v>4</v>
      </c>
      <c r="F27" s="233">
        <f>HLOOKUP(B27,'1er tour'!$U$1:$CV$94,41,FALSE)</f>
        <v>1</v>
      </c>
      <c r="G27" s="233">
        <f>HLOOKUP(B27,'1er tour'!$U$1:$CV$94,42,FALSE)</f>
        <v>1</v>
      </c>
      <c r="H27" s="233">
        <f>HLOOKUP(B27,'1er tour'!$U$1:$CV$94,43,FALSE)</f>
        <v>2</v>
      </c>
      <c r="I27" s="234">
        <f>HLOOKUP(B27,'1er tour'!$U$1:$CV$94,68,FALSE)</f>
        <v>12</v>
      </c>
      <c r="J27" s="234">
        <f>HLOOKUP(B27,'1er tour'!$U$1:$CV$94,94,FALSE)</f>
        <v>-6</v>
      </c>
      <c r="K27" s="235">
        <f>I27+J27</f>
        <v>6</v>
      </c>
      <c r="M27" s="76">
        <f>LARGE('1er tour'!$O$120:$O$124,4)</f>
        <v>40.072</v>
      </c>
    </row>
    <row r="28" spans="1:11" ht="24.75" customHeight="1">
      <c r="A28" s="172">
        <f>LARGE('1er tour'!$O$120:$O$124,5)</f>
        <v>39.994</v>
      </c>
      <c r="B28" s="79" t="str">
        <f>VLOOKUP(A28,'1er tour'!$L$120:$M$124,2,FALSE)</f>
        <v>C4</v>
      </c>
      <c r="C28" s="236" t="str">
        <f>IF('1er tour'!$F$18&lt;&gt;"",VLOOKUP(B28,'1er tour'!$M$120:$N$124,2,FALSE),"")</f>
        <v>COS VILLERS</v>
      </c>
      <c r="D28" s="237">
        <f>HLOOKUP(B28,'1er tour'!$U$1:$CV$94,40,FALSE)</f>
        <v>4</v>
      </c>
      <c r="E28" s="237">
        <f>HLOOKUP(B28,'1er tour'!$U$1:$CV$94,44,FALSE)</f>
        <v>4</v>
      </c>
      <c r="F28" s="237">
        <f>HLOOKUP(B28,'1er tour'!$U$1:$CV$94,41,FALSE)</f>
        <v>1</v>
      </c>
      <c r="G28" s="237">
        <f>HLOOKUP(B28,'1er tour'!$U$1:$CV$94,42,FALSE)</f>
        <v>1</v>
      </c>
      <c r="H28" s="237">
        <f>HLOOKUP(B28,'1er tour'!$U$1:$CV$94,43,FALSE)</f>
        <v>2</v>
      </c>
      <c r="I28" s="237">
        <f>HLOOKUP(B28,'1er tour'!$U$1:$CV$94,68,FALSE)</f>
        <v>4</v>
      </c>
      <c r="J28" s="237">
        <f>HLOOKUP(B28,'1er tour'!$U$1:$CV$94,94,FALSE)</f>
        <v>-5</v>
      </c>
      <c r="K28" s="238">
        <f>I28+J28</f>
        <v>-1</v>
      </c>
    </row>
    <row r="29" spans="2:11" ht="24.75" customHeight="1">
      <c r="B29" s="79"/>
      <c r="C29" s="227" t="s">
        <v>20</v>
      </c>
      <c r="D29" s="228" t="s">
        <v>0</v>
      </c>
      <c r="E29" s="228"/>
      <c r="F29" s="228"/>
      <c r="G29" s="228"/>
      <c r="H29" s="228"/>
      <c r="I29" s="228"/>
      <c r="J29" s="228"/>
      <c r="K29" s="229"/>
    </row>
    <row r="30" spans="1:13" ht="24.75" customHeight="1">
      <c r="A30" s="172">
        <f>LARGE('1er tour'!$T$120:$T$124,1)</f>
        <v>70.039</v>
      </c>
      <c r="B30" s="79" t="str">
        <f>VLOOKUP(A30,'1er tour'!$Q$120:$R$124,2,FALSE)</f>
        <v>D2</v>
      </c>
      <c r="C30" s="230" t="str">
        <f>IF('1er tour'!$F$18&lt;&gt;"",VLOOKUP(B30,'1er tour'!$R$120:$S$124,2,FALSE),"")</f>
        <v>HETTANGE GRANDE</v>
      </c>
      <c r="D30" s="231">
        <f>HLOOKUP(B30,'1er tour'!$U$1:$CV$94,40,FALSE)</f>
        <v>7</v>
      </c>
      <c r="E30" s="231">
        <f>HLOOKUP(B30,'1er tour'!$U$1:$CV$94,44,FALSE)</f>
        <v>4</v>
      </c>
      <c r="F30" s="231">
        <f>HLOOKUP(B30,'1er tour'!$U$1:$CV$94,41,FALSE)</f>
        <v>2</v>
      </c>
      <c r="G30" s="231">
        <f>HLOOKUP(B30,'1er tour'!$U$1:$CV$94,42,FALSE)</f>
        <v>1</v>
      </c>
      <c r="H30" s="231">
        <f>HLOOKUP(B30,'1er tour'!$U$1:$CV$94,43,FALSE)</f>
        <v>1</v>
      </c>
      <c r="I30" s="231">
        <f>HLOOKUP(B30,'1er tour'!$U$1:$CV$94,68,FALSE)</f>
        <v>9</v>
      </c>
      <c r="J30" s="231">
        <f>HLOOKUP(B30,'1er tour'!$U$1:$CV$94,94,FALSE)</f>
        <v>-6</v>
      </c>
      <c r="K30" s="232">
        <f>I30+J30</f>
        <v>3</v>
      </c>
      <c r="M30" s="76">
        <f>LARGE('1er tour'!$T$120:$T$124,1)</f>
        <v>70.039</v>
      </c>
    </row>
    <row r="31" spans="1:13" ht="24.75" customHeight="1">
      <c r="A31" s="172">
        <f>LARGE('1er tour'!$T$120:$T$124,2)</f>
        <v>70.037</v>
      </c>
      <c r="B31" s="79" t="str">
        <f>VLOOKUP(A31,'1er tour'!$Q$120:$R$124,2,FALSE)</f>
        <v>D1</v>
      </c>
      <c r="C31" s="230" t="str">
        <f>IF('1er tour'!$F$18&lt;&gt;"",VLOOKUP(B31,'1er tour'!$R$120:$S$124,2,FALSE),"")</f>
        <v>NANCY HAUSSONVILLE</v>
      </c>
      <c r="D31" s="231">
        <f>HLOOKUP(B31,'1er tour'!$U$1:$CV$94,40,FALSE)</f>
        <v>7</v>
      </c>
      <c r="E31" s="231">
        <f>HLOOKUP(B31,'1er tour'!$U$1:$CV$94,44,FALSE)</f>
        <v>4</v>
      </c>
      <c r="F31" s="231">
        <f>HLOOKUP(B31,'1er tour'!$U$1:$CV$94,41,FALSE)</f>
        <v>2</v>
      </c>
      <c r="G31" s="231">
        <f>HLOOKUP(B31,'1er tour'!$U$1:$CV$94,42,FALSE)</f>
        <v>1</v>
      </c>
      <c r="H31" s="231">
        <f>HLOOKUP(B31,'1er tour'!$U$1:$CV$94,43,FALSE)</f>
        <v>1</v>
      </c>
      <c r="I31" s="231">
        <f>HLOOKUP(B31,'1er tour'!$U$1:$CV$94,68,FALSE)</f>
        <v>7</v>
      </c>
      <c r="J31" s="231">
        <f>HLOOKUP(B31,'1er tour'!$U$1:$CV$94,94,FALSE)</f>
        <v>-4</v>
      </c>
      <c r="K31" s="232">
        <f>I31+J31</f>
        <v>3</v>
      </c>
      <c r="M31" s="76">
        <f>LARGE('1er tour'!$T$120:$T$124,2)</f>
        <v>70.037</v>
      </c>
    </row>
    <row r="32" spans="1:13" ht="24.75" customHeight="1">
      <c r="A32" s="172">
        <f>LARGE('1er tour'!$T$120:$T$124,3)</f>
        <v>60.035000000000004</v>
      </c>
      <c r="B32" s="79" t="str">
        <f>VLOOKUP(A32,'1er tour'!$Q$120:$R$124,2,FALSE)</f>
        <v>D4</v>
      </c>
      <c r="C32" s="230" t="str">
        <f>IF('1er tour'!$F$18&lt;&gt;"",VLOOKUP(B32,'1er tour'!$R$120:$S$124,2,FALSE),"")</f>
        <v>ES LANEUVEUVILLE</v>
      </c>
      <c r="D32" s="233">
        <f>HLOOKUP(B32,'1er tour'!$U$1:$CV$94,40,FALSE)</f>
        <v>6</v>
      </c>
      <c r="E32" s="233">
        <f>HLOOKUP(B32,'1er tour'!$U$1:$CV$94,44,FALSE)</f>
        <v>4</v>
      </c>
      <c r="F32" s="233">
        <f>HLOOKUP(B32,'1er tour'!$U$1:$CV$94,41,FALSE)</f>
        <v>2</v>
      </c>
      <c r="G32" s="233">
        <f>HLOOKUP(B32,'1er tour'!$U$1:$CV$94,42,FALSE)</f>
        <v>0</v>
      </c>
      <c r="H32" s="233">
        <f>HLOOKUP(B32,'1er tour'!$U$1:$CV$94,43,FALSE)</f>
        <v>2</v>
      </c>
      <c r="I32" s="234">
        <f>HLOOKUP(B32,'1er tour'!$U$1:$CV$94,68,FALSE)</f>
        <v>5</v>
      </c>
      <c r="J32" s="234">
        <f>HLOOKUP(B32,'1er tour'!$U$1:$CV$94,94,FALSE)</f>
        <v>-2</v>
      </c>
      <c r="K32" s="235">
        <f>I32+J32</f>
        <v>3</v>
      </c>
      <c r="M32" s="76">
        <f>LARGE('1er tour'!$T$120:$T$124,3)</f>
        <v>60.035000000000004</v>
      </c>
    </row>
    <row r="33" spans="1:13" ht="24.75" customHeight="1">
      <c r="A33" s="172">
        <f>LARGE('1er tour'!$T$120:$T$124,4)</f>
        <v>39.993</v>
      </c>
      <c r="B33" s="79" t="str">
        <f>VLOOKUP(A33,'1er tour'!$Q$120:$R$124,2,FALSE)</f>
        <v>D5</v>
      </c>
      <c r="C33" s="230" t="str">
        <f>IF('1er tour'!$F$18&lt;&gt;"",VLOOKUP(B33,'1er tour'!$R$120:$S$124,2,FALSE),"")</f>
        <v>FC NEUFCHATEAU</v>
      </c>
      <c r="D33" s="233">
        <f>HLOOKUP(B33,'1er tour'!$U$1:$CV$94,40,FALSE)</f>
        <v>4</v>
      </c>
      <c r="E33" s="233">
        <f>HLOOKUP(B33,'1er tour'!$U$1:$CV$94,44,FALSE)</f>
        <v>4</v>
      </c>
      <c r="F33" s="233">
        <f>HLOOKUP(B33,'1er tour'!$U$1:$CV$94,41,FALSE)</f>
        <v>1</v>
      </c>
      <c r="G33" s="233">
        <f>HLOOKUP(B33,'1er tour'!$U$1:$CV$94,42,FALSE)</f>
        <v>1</v>
      </c>
      <c r="H33" s="233">
        <f>HLOOKUP(B33,'1er tour'!$U$1:$CV$94,43,FALSE)</f>
        <v>2</v>
      </c>
      <c r="I33" s="234">
        <f>HLOOKUP(B33,'1er tour'!$U$1:$CV$94,68,FALSE)</f>
        <v>3</v>
      </c>
      <c r="J33" s="234">
        <f>HLOOKUP(B33,'1er tour'!$U$1:$CV$94,94,FALSE)</f>
        <v>-4</v>
      </c>
      <c r="K33" s="235">
        <f>I33+J33</f>
        <v>-1</v>
      </c>
      <c r="M33" s="76">
        <f>LARGE('1er tour'!$T$120:$T$124,4)</f>
        <v>39.993</v>
      </c>
    </row>
    <row r="34" spans="1:11" ht="24.75" customHeight="1" thickBot="1">
      <c r="A34" s="172">
        <f>LARGE('1er tour'!$T$120:$T$124,5)</f>
        <v>39.923</v>
      </c>
      <c r="B34" s="79" t="str">
        <f>VLOOKUP(A34,'1er tour'!$Q$120:$R$124,2,FALSE)</f>
        <v>D3</v>
      </c>
      <c r="C34" s="240" t="str">
        <f>IF('1er tour'!$F$18&lt;&gt;"",VLOOKUP(B34,'1er tour'!$R$120:$S$124,2,FALSE),"")</f>
        <v>ES PONT A MOUSSON</v>
      </c>
      <c r="D34" s="241">
        <f>HLOOKUP(B34,'1er tour'!$U$1:$CV$94,40,FALSE)</f>
        <v>4</v>
      </c>
      <c r="E34" s="241">
        <f>HLOOKUP(B34,'1er tour'!$U$1:$CV$94,44,FALSE)</f>
        <v>4</v>
      </c>
      <c r="F34" s="241">
        <f>HLOOKUP(B34,'1er tour'!$U$1:$CV$94,41,FALSE)</f>
        <v>1</v>
      </c>
      <c r="G34" s="241">
        <f>HLOOKUP(B34,'1er tour'!$U$1:$CV$94,42,FALSE)</f>
        <v>1</v>
      </c>
      <c r="H34" s="241">
        <f>HLOOKUP(B34,'1er tour'!$U$1:$CV$94,43,FALSE)</f>
        <v>2</v>
      </c>
      <c r="I34" s="241">
        <f>HLOOKUP(B34,'1er tour'!$U$1:$CV$94,68,FALSE)</f>
        <v>3</v>
      </c>
      <c r="J34" s="241">
        <f>HLOOKUP(B34,'1er tour'!$U$1:$CV$94,94,FALSE)</f>
        <v>-11</v>
      </c>
      <c r="K34" s="242">
        <f>I34+J34</f>
        <v>-8</v>
      </c>
    </row>
  </sheetData>
  <sheetProtection/>
  <mergeCells count="4">
    <mergeCell ref="C8:K8"/>
    <mergeCell ref="B2:L2"/>
    <mergeCell ref="C4:K4"/>
    <mergeCell ref="C6:K6"/>
  </mergeCells>
  <printOptions horizontalCentered="1"/>
  <pageMargins left="0" right="0" top="0.5905511811023623" bottom="0.5905511811023623" header="0.5118110236220472" footer="0.5118110236220472"/>
  <pageSetup fitToHeight="1" fitToWidth="1" orientation="portrait" paperSize="9" scale="8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O264"/>
  <sheetViews>
    <sheetView zoomScalePageLayoutView="0" workbookViewId="0" topLeftCell="A1">
      <selection activeCell="A1" sqref="A1"/>
    </sheetView>
  </sheetViews>
  <sheetFormatPr defaultColWidth="11.421875" defaultRowHeight="12.75"/>
  <cols>
    <col min="1" max="1" width="11.421875" style="43" customWidth="1"/>
    <col min="2" max="2" width="12.28125" style="43" customWidth="1"/>
    <col min="3" max="3" width="6.421875" style="43" customWidth="1"/>
    <col min="4" max="4" width="1.7109375" style="43" customWidth="1"/>
    <col min="5" max="5" width="20.140625" style="43" customWidth="1"/>
    <col min="6" max="6" width="2.7109375" style="43" customWidth="1"/>
    <col min="7" max="7" width="1.1484375" style="43" customWidth="1"/>
    <col min="8" max="8" width="2.7109375" style="43" customWidth="1"/>
    <col min="9" max="9" width="1.7109375" style="43" customWidth="1"/>
    <col min="10" max="10" width="20.140625" style="43" customWidth="1"/>
    <col min="11" max="11" width="12.28125" style="43" customWidth="1"/>
    <col min="12" max="12" width="6.421875" style="43" customWidth="1"/>
    <col min="13" max="13" width="1.7109375" style="43" customWidth="1"/>
    <col min="14" max="14" width="20.140625" style="43" customWidth="1"/>
    <col min="15" max="15" width="2.7109375" style="43" customWidth="1"/>
    <col min="16" max="16" width="1.1484375" style="43" customWidth="1"/>
    <col min="17" max="17" width="2.7109375" style="43" customWidth="1"/>
    <col min="18" max="18" width="1.7109375" style="43" customWidth="1"/>
    <col min="19" max="19" width="20.140625" style="43" customWidth="1"/>
    <col min="20" max="16384" width="11.421875" style="43" customWidth="1"/>
  </cols>
  <sheetData>
    <row r="1" spans="1:20" ht="15" customHeight="1">
      <c r="A1" s="62"/>
      <c r="B1" s="62"/>
      <c r="C1" s="72"/>
      <c r="D1" s="61"/>
      <c r="E1" s="62"/>
      <c r="F1" s="62"/>
      <c r="G1" s="80"/>
      <c r="H1" s="62"/>
      <c r="I1" s="61"/>
      <c r="J1" s="62"/>
      <c r="K1" s="62"/>
      <c r="L1" s="72"/>
      <c r="M1" s="61"/>
      <c r="N1" s="62"/>
      <c r="O1" s="62"/>
      <c r="P1" s="80"/>
      <c r="Q1" s="62"/>
      <c r="R1" s="61"/>
      <c r="S1" s="62"/>
      <c r="T1" s="62"/>
    </row>
    <row r="2" spans="1:20" ht="27">
      <c r="A2" s="62"/>
      <c r="B2" s="303" t="s">
        <v>131</v>
      </c>
      <c r="C2" s="303"/>
      <c r="D2" s="303"/>
      <c r="E2" s="303"/>
      <c r="F2" s="303"/>
      <c r="G2" s="303"/>
      <c r="H2" s="303"/>
      <c r="I2" s="303"/>
      <c r="J2" s="303"/>
      <c r="K2" s="303"/>
      <c r="L2" s="303"/>
      <c r="M2" s="303"/>
      <c r="N2" s="303"/>
      <c r="O2" s="303"/>
      <c r="P2" s="303"/>
      <c r="Q2" s="303"/>
      <c r="R2" s="303"/>
      <c r="S2" s="303"/>
      <c r="T2" s="62"/>
    </row>
    <row r="3" spans="1:20" ht="15" customHeight="1">
      <c r="A3" s="62"/>
      <c r="B3" s="82"/>
      <c r="C3" s="83"/>
      <c r="D3" s="84"/>
      <c r="E3" s="82"/>
      <c r="F3" s="82"/>
      <c r="G3" s="85"/>
      <c r="H3" s="82"/>
      <c r="I3" s="84"/>
      <c r="J3" s="82"/>
      <c r="K3" s="82"/>
      <c r="L3" s="83"/>
      <c r="M3" s="84"/>
      <c r="N3" s="82"/>
      <c r="O3" s="82"/>
      <c r="P3" s="85"/>
      <c r="Q3" s="82"/>
      <c r="R3" s="84"/>
      <c r="S3" s="82"/>
      <c r="T3" s="62"/>
    </row>
    <row r="4" spans="1:20" ht="29.25">
      <c r="A4" s="62"/>
      <c r="B4" s="302" t="s">
        <v>133</v>
      </c>
      <c r="C4" s="302"/>
      <c r="D4" s="302"/>
      <c r="E4" s="302"/>
      <c r="F4" s="302"/>
      <c r="G4" s="302"/>
      <c r="H4" s="302"/>
      <c r="I4" s="302"/>
      <c r="J4" s="302"/>
      <c r="K4" s="302"/>
      <c r="L4" s="302"/>
      <c r="M4" s="302"/>
      <c r="N4" s="302"/>
      <c r="O4" s="302"/>
      <c r="P4" s="302"/>
      <c r="Q4" s="302"/>
      <c r="R4" s="302"/>
      <c r="S4" s="302"/>
      <c r="T4" s="62"/>
    </row>
    <row r="5" spans="1:20" ht="25.5">
      <c r="A5" s="62"/>
      <c r="B5" s="177"/>
      <c r="C5" s="177"/>
      <c r="D5" s="177"/>
      <c r="E5" s="177"/>
      <c r="F5" s="177"/>
      <c r="G5" s="177"/>
      <c r="H5" s="177"/>
      <c r="I5" s="177"/>
      <c r="J5" s="177"/>
      <c r="K5" s="177"/>
      <c r="L5" s="177"/>
      <c r="M5" s="177"/>
      <c r="N5" s="177"/>
      <c r="O5" s="177"/>
      <c r="P5" s="177"/>
      <c r="Q5" s="177"/>
      <c r="R5" s="177"/>
      <c r="S5" s="177"/>
      <c r="T5" s="62"/>
    </row>
    <row r="6" spans="1:20" ht="27.75">
      <c r="A6" s="62"/>
      <c r="B6" s="301" t="s">
        <v>132</v>
      </c>
      <c r="C6" s="301"/>
      <c r="D6" s="301"/>
      <c r="E6" s="301"/>
      <c r="F6" s="301"/>
      <c r="G6" s="301"/>
      <c r="H6" s="301"/>
      <c r="I6" s="301"/>
      <c r="J6" s="301"/>
      <c r="K6" s="301"/>
      <c r="L6" s="301"/>
      <c r="M6" s="301"/>
      <c r="N6" s="301"/>
      <c r="O6" s="301"/>
      <c r="P6" s="301"/>
      <c r="Q6" s="301"/>
      <c r="R6" s="301"/>
      <c r="S6" s="301"/>
      <c r="T6" s="62"/>
    </row>
    <row r="7" spans="1:67" ht="129.75" customHeight="1">
      <c r="A7" s="62"/>
      <c r="B7" s="82"/>
      <c r="C7" s="83"/>
      <c r="D7" s="84"/>
      <c r="E7" s="82"/>
      <c r="F7" s="82"/>
      <c r="G7" s="85"/>
      <c r="H7" s="82"/>
      <c r="I7" s="84"/>
      <c r="J7" s="82"/>
      <c r="K7" s="82"/>
      <c r="L7" s="83"/>
      <c r="M7" s="84"/>
      <c r="N7" s="82"/>
      <c r="O7" s="82"/>
      <c r="P7" s="85"/>
      <c r="Q7" s="82"/>
      <c r="R7" s="84"/>
      <c r="S7" s="82"/>
      <c r="T7" s="62"/>
      <c r="U7" s="34"/>
      <c r="V7" s="34"/>
      <c r="W7" s="34"/>
      <c r="X7" s="34"/>
      <c r="Y7" s="34"/>
      <c r="Z7" s="34"/>
      <c r="AA7" s="34"/>
      <c r="AB7" s="34"/>
      <c r="AC7" s="34"/>
      <c r="AD7" s="34"/>
      <c r="AE7" s="34"/>
      <c r="AF7" s="34"/>
      <c r="AG7" s="34"/>
      <c r="AH7" s="34"/>
      <c r="AI7" s="34"/>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row>
    <row r="8" spans="1:67" ht="25.5" customHeight="1">
      <c r="A8" s="62"/>
      <c r="B8" s="318" t="s">
        <v>119</v>
      </c>
      <c r="C8" s="318"/>
      <c r="D8" s="318"/>
      <c r="E8" s="318"/>
      <c r="F8" s="318"/>
      <c r="G8" s="318"/>
      <c r="H8" s="318"/>
      <c r="I8" s="318"/>
      <c r="J8" s="318"/>
      <c r="K8" s="318"/>
      <c r="L8" s="318"/>
      <c r="M8" s="318"/>
      <c r="N8" s="318"/>
      <c r="O8" s="318"/>
      <c r="P8" s="318"/>
      <c r="Q8" s="318"/>
      <c r="R8" s="318"/>
      <c r="S8" s="318"/>
      <c r="T8" s="62"/>
      <c r="U8" s="34"/>
      <c r="V8" s="34"/>
      <c r="W8" s="34"/>
      <c r="X8" s="34"/>
      <c r="Y8" s="34"/>
      <c r="Z8" s="34"/>
      <c r="AA8" s="34"/>
      <c r="AB8" s="34"/>
      <c r="AC8" s="34"/>
      <c r="AD8" s="34"/>
      <c r="AE8" s="34"/>
      <c r="AF8" s="34"/>
      <c r="AG8" s="34"/>
      <c r="AH8" s="34"/>
      <c r="AI8" s="34"/>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row>
    <row r="9" spans="1:67" ht="13.5" thickBot="1">
      <c r="A9" s="62"/>
      <c r="B9" s="62"/>
      <c r="C9" s="72"/>
      <c r="D9" s="61"/>
      <c r="E9" s="62"/>
      <c r="F9" s="62"/>
      <c r="G9" s="80"/>
      <c r="H9" s="62"/>
      <c r="I9" s="61"/>
      <c r="J9" s="62"/>
      <c r="K9" s="62"/>
      <c r="L9" s="72"/>
      <c r="M9" s="61"/>
      <c r="N9" s="62"/>
      <c r="O9" s="62"/>
      <c r="P9" s="80"/>
      <c r="Q9" s="62"/>
      <c r="R9" s="61"/>
      <c r="S9" s="62"/>
      <c r="T9" s="62"/>
      <c r="U9" s="34"/>
      <c r="V9" s="34"/>
      <c r="W9" s="34"/>
      <c r="X9" s="34"/>
      <c r="Y9" s="34"/>
      <c r="Z9" s="34"/>
      <c r="AA9" s="34"/>
      <c r="AB9" s="34"/>
      <c r="AC9" s="34"/>
      <c r="AD9" s="34"/>
      <c r="AE9" s="34"/>
      <c r="AF9" s="34"/>
      <c r="AG9" s="34"/>
      <c r="AH9" s="34"/>
      <c r="AI9" s="34"/>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row>
    <row r="10" spans="1:19" ht="19.5" customHeight="1" thickBot="1">
      <c r="A10" s="62"/>
      <c r="B10" s="191" t="s">
        <v>125</v>
      </c>
      <c r="C10" s="192" t="s">
        <v>3</v>
      </c>
      <c r="D10" s="315" t="s">
        <v>60</v>
      </c>
      <c r="E10" s="316"/>
      <c r="F10" s="316"/>
      <c r="G10" s="316"/>
      <c r="H10" s="316"/>
      <c r="I10" s="316"/>
      <c r="J10" s="317"/>
      <c r="K10" s="191" t="s">
        <v>125</v>
      </c>
      <c r="L10" s="192" t="s">
        <v>3</v>
      </c>
      <c r="M10" s="315" t="s">
        <v>61</v>
      </c>
      <c r="N10" s="316"/>
      <c r="O10" s="316"/>
      <c r="P10" s="316"/>
      <c r="Q10" s="316"/>
      <c r="R10" s="316"/>
      <c r="S10" s="317"/>
    </row>
    <row r="11" spans="1:19" ht="34.5" customHeight="1" thickBot="1">
      <c r="A11" s="41">
        <v>0.010416666666666666</v>
      </c>
      <c r="B11" s="197" t="s">
        <v>120</v>
      </c>
      <c r="C11" s="198">
        <v>930.5625</v>
      </c>
      <c r="D11" s="199" t="str">
        <f>'Class-1-tour'!B34</f>
        <v>D3</v>
      </c>
      <c r="E11" s="200" t="str">
        <f>VLOOKUP(D11,Equipes!$C$6:$D$25,2,FALSE)</f>
        <v>ES PONT A MOUSSON</v>
      </c>
      <c r="F11" s="201">
        <v>1</v>
      </c>
      <c r="G11" s="202" t="s">
        <v>4</v>
      </c>
      <c r="H11" s="203">
        <v>2</v>
      </c>
      <c r="I11" s="199" t="str">
        <f>'Class-1-tour'!B22</f>
        <v>B3</v>
      </c>
      <c r="J11" s="204" t="str">
        <f>VLOOKUP(I11,Equipes!$C$6:$D$25,2,FALSE)</f>
        <v>OL FROUARD POMPEY</v>
      </c>
      <c r="K11" s="197" t="s">
        <v>120</v>
      </c>
      <c r="L11" s="205">
        <f>C11</f>
        <v>930.5625</v>
      </c>
      <c r="M11" s="199" t="str">
        <f>'Class-1-tour'!B28</f>
        <v>C4</v>
      </c>
      <c r="N11" s="207" t="str">
        <f>VLOOKUP(M11,Equipes!$C$6:$D$25,2,FALSE)</f>
        <v>COS VILLERS</v>
      </c>
      <c r="O11" s="201">
        <v>2</v>
      </c>
      <c r="P11" s="202" t="s">
        <v>4</v>
      </c>
      <c r="Q11" s="203">
        <v>1</v>
      </c>
      <c r="R11" s="199" t="str">
        <f>'Class-1-tour'!B16</f>
        <v>A4</v>
      </c>
      <c r="S11" s="204" t="str">
        <f>VLOOKUP(R11,Equipes!$C$6:$D$25,2,FALSE)</f>
        <v>FC TONNOY</v>
      </c>
    </row>
    <row r="12" spans="1:19" ht="34.5" customHeight="1" thickBot="1">
      <c r="A12" s="153"/>
      <c r="B12" s="208" t="s">
        <v>121</v>
      </c>
      <c r="C12" s="209">
        <f>C11+$A$11</f>
        <v>930.5729166666666</v>
      </c>
      <c r="D12" s="206" t="str">
        <f>'Class-1-tour'!B33</f>
        <v>D5</v>
      </c>
      <c r="E12" s="210" t="str">
        <f>VLOOKUP(D12,Equipes!$C$6:$D$25,2,FALSE)</f>
        <v>FC NEUFCHATEAU</v>
      </c>
      <c r="F12" s="211">
        <v>2</v>
      </c>
      <c r="G12" s="212" t="s">
        <v>4</v>
      </c>
      <c r="H12" s="213">
        <v>1</v>
      </c>
      <c r="I12" s="206" t="str">
        <f>'Class-1-tour'!B21</f>
        <v>B5</v>
      </c>
      <c r="J12" s="214" t="str">
        <f>VLOOKUP(I12,Equipes!$C$6:$D$25,2,FALSE)</f>
        <v>FC NOMENY</v>
      </c>
      <c r="K12" s="208" t="s">
        <v>121</v>
      </c>
      <c r="L12" s="215">
        <f>C12</f>
        <v>930.5729166666666</v>
      </c>
      <c r="M12" s="206" t="str">
        <f>'Class-1-tour'!B27</f>
        <v>C1</v>
      </c>
      <c r="N12" s="210" t="str">
        <f>VLOOKUP(M12,Equipes!$C$6:$D$25,2,FALSE)</f>
        <v>G.S.N.M. 2</v>
      </c>
      <c r="O12" s="211">
        <v>3</v>
      </c>
      <c r="P12" s="212" t="s">
        <v>4</v>
      </c>
      <c r="Q12" s="213">
        <v>2</v>
      </c>
      <c r="R12" s="206" t="str">
        <f>'Class-1-tour'!B15</f>
        <v>A1</v>
      </c>
      <c r="S12" s="214" t="str">
        <f>VLOOKUP(R12,Equipes!$C$6:$D$25,2,FALSE)</f>
        <v>G.S.N.M. 1</v>
      </c>
    </row>
    <row r="13" spans="2:19" ht="34.5" customHeight="1" thickBot="1">
      <c r="B13" s="208" t="s">
        <v>122</v>
      </c>
      <c r="C13" s="209">
        <f>C12+$A$11</f>
        <v>930.5833333333333</v>
      </c>
      <c r="D13" s="206" t="str">
        <f>'Class-1-tour'!B32</f>
        <v>D4</v>
      </c>
      <c r="E13" s="210" t="str">
        <f>VLOOKUP(D13,Equipes!$C$6:$D$25,2,FALSE)</f>
        <v>ES LANEUVEUVILLE</v>
      </c>
      <c r="F13" s="211">
        <v>3</v>
      </c>
      <c r="G13" s="212" t="s">
        <v>4</v>
      </c>
      <c r="H13" s="213">
        <v>2</v>
      </c>
      <c r="I13" s="206" t="str">
        <f>'Class-1-tour'!B20</f>
        <v>B4</v>
      </c>
      <c r="J13" s="214" t="str">
        <f>VLOOKUP(I13,Equipes!$C$6:$D$25,2,FALSE)</f>
        <v>ST ETIENNE LES REMIREMONT</v>
      </c>
      <c r="K13" s="208" t="s">
        <v>122</v>
      </c>
      <c r="L13" s="215">
        <f>C13</f>
        <v>930.5833333333333</v>
      </c>
      <c r="M13" s="206" t="str">
        <f>'Class-1-tour'!B26</f>
        <v>C2</v>
      </c>
      <c r="N13" s="210" t="str">
        <f>VLOOKUP(M13,Equipes!$C$6:$D$25,2,FALSE)</f>
        <v>CSO BLENOD</v>
      </c>
      <c r="O13" s="211">
        <v>4</v>
      </c>
      <c r="P13" s="212" t="s">
        <v>4</v>
      </c>
      <c r="Q13" s="213">
        <v>3</v>
      </c>
      <c r="R13" s="206" t="str">
        <f>'Class-1-tour'!B14</f>
        <v>A2</v>
      </c>
      <c r="S13" s="214" t="str">
        <f>VLOOKUP(R13,Equipes!$C$6:$D$25,2,FALSE)</f>
        <v>OUDJA</v>
      </c>
    </row>
    <row r="14" spans="2:19" ht="34.5" customHeight="1" thickBot="1">
      <c r="B14" s="208" t="s">
        <v>123</v>
      </c>
      <c r="C14" s="209">
        <f>C13+$A$11</f>
        <v>930.5937499999999</v>
      </c>
      <c r="D14" s="206" t="str">
        <f>'Class-1-tour'!B31</f>
        <v>D1</v>
      </c>
      <c r="E14" s="210" t="str">
        <f>VLOOKUP(D14,Equipes!$C$6:$D$25,2,FALSE)</f>
        <v>NANCY HAUSSONVILLE</v>
      </c>
      <c r="F14" s="211">
        <v>4</v>
      </c>
      <c r="G14" s="212" t="s">
        <v>4</v>
      </c>
      <c r="H14" s="213">
        <v>3</v>
      </c>
      <c r="I14" s="206" t="str">
        <f>'Class-1-tour'!B19</f>
        <v>B1</v>
      </c>
      <c r="J14" s="214" t="str">
        <f>VLOOKUP(I14,Equipes!$C$6:$D$25,2,FALSE)</f>
        <v>A.S.N.L.</v>
      </c>
      <c r="K14" s="208" t="s">
        <v>123</v>
      </c>
      <c r="L14" s="215">
        <f>C14</f>
        <v>930.5937499999999</v>
      </c>
      <c r="M14" s="206" t="str">
        <f>'Class-1-tour'!B25</f>
        <v>C3</v>
      </c>
      <c r="N14" s="210" t="str">
        <f>VLOOKUP(M14,Equipes!$C$6:$D$25,2,FALSE)</f>
        <v>AS STE MARIE AUX CHENES</v>
      </c>
      <c r="O14" s="211">
        <v>5</v>
      </c>
      <c r="P14" s="212" t="s">
        <v>4</v>
      </c>
      <c r="Q14" s="213">
        <v>4</v>
      </c>
      <c r="R14" s="206" t="str">
        <f>'Class-1-tour'!B13</f>
        <v>A3</v>
      </c>
      <c r="S14" s="214" t="str">
        <f>VLOOKUP(R14,Equipes!$C$6:$D$25,2,FALSE)</f>
        <v>ASC SAULXURES</v>
      </c>
    </row>
    <row r="15" spans="2:19" ht="34.5" customHeight="1" thickBot="1">
      <c r="B15" s="208" t="s">
        <v>124</v>
      </c>
      <c r="C15" s="209">
        <f>C14+$A$11</f>
        <v>930.6041666666665</v>
      </c>
      <c r="D15" s="206" t="str">
        <f>'Class-1-tour'!B30</f>
        <v>D2</v>
      </c>
      <c r="E15" s="210" t="str">
        <f>VLOOKUP(D15,Equipes!$C$6:$D$25,2,FALSE)</f>
        <v>HETTANGE GRANDE</v>
      </c>
      <c r="F15" s="211">
        <v>5</v>
      </c>
      <c r="G15" s="212" t="s">
        <v>4</v>
      </c>
      <c r="H15" s="213">
        <v>4</v>
      </c>
      <c r="I15" s="206" t="str">
        <f>'Class-1-tour'!B18</f>
        <v>B2</v>
      </c>
      <c r="J15" s="214" t="str">
        <f>VLOOKUP(I15,Equipes!$C$6:$D$25,2,FALSE)</f>
        <v>JARVILLE</v>
      </c>
      <c r="K15" s="208" t="s">
        <v>124</v>
      </c>
      <c r="L15" s="215">
        <f>C15</f>
        <v>930.6041666666665</v>
      </c>
      <c r="M15" s="206" t="str">
        <f>'Class-1-tour'!B24</f>
        <v>C5</v>
      </c>
      <c r="N15" s="210" t="str">
        <f>VLOOKUP(M15,Equipes!$C$6:$D$25,2,FALSE)</f>
        <v>ROUSSY ZOOFFTGEN</v>
      </c>
      <c r="O15" s="211">
        <v>6</v>
      </c>
      <c r="P15" s="212" t="s">
        <v>4</v>
      </c>
      <c r="Q15" s="213">
        <v>5</v>
      </c>
      <c r="R15" s="206" t="str">
        <f>'Class-1-tour'!B12</f>
        <v>A5</v>
      </c>
      <c r="S15" s="214" t="str">
        <f>VLOOKUP(R15,Equipes!$C$6:$D$25,2,FALSE)</f>
        <v>AS DOMMARTIN</v>
      </c>
    </row>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245" spans="3:5" ht="18">
      <c r="C245" s="108">
        <v>930.75</v>
      </c>
      <c r="D245" s="154"/>
      <c r="E245" s="155" t="s">
        <v>57</v>
      </c>
    </row>
    <row r="247" spans="3:10" ht="26.25">
      <c r="C247" s="87" t="s">
        <v>56</v>
      </c>
      <c r="D247" s="87"/>
      <c r="E247" s="87"/>
      <c r="F247" s="87"/>
      <c r="G247" s="87"/>
      <c r="H247" s="87"/>
      <c r="I247" s="87"/>
      <c r="J247" s="87"/>
    </row>
    <row r="249" spans="3:19" ht="21.75" customHeight="1">
      <c r="C249" s="98" t="s">
        <v>40</v>
      </c>
      <c r="D249" s="88" t="e">
        <f>IF(#REF!&lt;&gt;"",IF(#REF!&lt;#REF!,#REF!,#REF!),"")</f>
        <v>#REF!</v>
      </c>
      <c r="E249" s="89" t="e">
        <f>IF(#REF!&lt;&gt;"",VLOOKUP(D249,Equipes!$C$6:$D$25,2,FALSE),"")</f>
        <v>#REF!</v>
      </c>
      <c r="F249" s="89"/>
      <c r="G249" s="89"/>
      <c r="H249" s="89"/>
      <c r="I249" s="89"/>
      <c r="J249" s="90"/>
      <c r="L249" s="91" t="s">
        <v>39</v>
      </c>
      <c r="M249" s="92"/>
      <c r="N249" s="92"/>
      <c r="O249" s="92"/>
      <c r="P249" s="92"/>
      <c r="Q249" s="93"/>
      <c r="R249" s="93"/>
      <c r="S249" s="94"/>
    </row>
    <row r="250" spans="3:19" ht="21.75" customHeight="1">
      <c r="C250" s="98" t="s">
        <v>41</v>
      </c>
      <c r="D250" s="88" t="e">
        <f>IF(#REF!&lt;&gt;"",IF(#REF!&lt;#REF!,#REF!,#REF!),"")</f>
        <v>#REF!</v>
      </c>
      <c r="E250" s="89" t="e">
        <f>IF(#REF!&lt;&gt;"",VLOOKUP(D250,Equipes!$C$6:$D$25,2,FALSE),"")</f>
        <v>#REF!</v>
      </c>
      <c r="F250" s="89"/>
      <c r="G250" s="89"/>
      <c r="H250" s="89"/>
      <c r="I250" s="89"/>
      <c r="J250" s="90"/>
      <c r="L250" s="95"/>
      <c r="M250" s="96"/>
      <c r="N250" s="95"/>
      <c r="O250" s="96"/>
      <c r="P250" s="96"/>
      <c r="Q250" s="97"/>
      <c r="R250" s="97"/>
      <c r="S250" s="97"/>
    </row>
    <row r="251" spans="3:19" ht="21.75" customHeight="1">
      <c r="C251" s="98" t="s">
        <v>42</v>
      </c>
      <c r="D251" s="88" t="e">
        <f>IF(#REF!&lt;&gt;"",IF(#REF!&lt;#REF!,#REF!,#REF!),"")</f>
        <v>#REF!</v>
      </c>
      <c r="E251" s="89" t="e">
        <f>IF(#REF!&lt;&gt;"",VLOOKUP(D251,Equipes!$C$6:$D$25,2,FALSE),"")</f>
        <v>#REF!</v>
      </c>
      <c r="F251" s="89"/>
      <c r="G251" s="89"/>
      <c r="H251" s="89"/>
      <c r="I251" s="89"/>
      <c r="J251" s="90"/>
      <c r="L251" s="103"/>
      <c r="M251" s="103"/>
      <c r="N251" s="103"/>
      <c r="O251" s="103"/>
      <c r="P251" s="103"/>
      <c r="Q251" s="104"/>
      <c r="R251" s="104"/>
      <c r="S251" s="104"/>
    </row>
    <row r="252" spans="3:19" ht="21.75" customHeight="1">
      <c r="C252" s="98" t="s">
        <v>43</v>
      </c>
      <c r="D252" s="88" t="e">
        <f>IF(#REF!&lt;&gt;"",IF(#REF!&gt;#REF!,#REF!,#REF!),"")</f>
        <v>#REF!</v>
      </c>
      <c r="E252" s="89" t="e">
        <f>IF(#REF!&lt;&gt;"",VLOOKUP(D252,Equipes!$C$6:$D$25,2,FALSE),"")</f>
        <v>#REF!</v>
      </c>
      <c r="F252" s="89"/>
      <c r="G252" s="89"/>
      <c r="H252" s="89"/>
      <c r="I252" s="89"/>
      <c r="J252" s="90"/>
      <c r="L252" s="104"/>
      <c r="M252" s="105"/>
      <c r="N252" s="104"/>
      <c r="O252" s="105"/>
      <c r="P252" s="105"/>
      <c r="Q252" s="106"/>
      <c r="R252" s="106"/>
      <c r="S252" s="106"/>
    </row>
    <row r="253" spans="3:19" ht="21.75" customHeight="1">
      <c r="C253" s="98" t="s">
        <v>44</v>
      </c>
      <c r="D253" s="88" t="str">
        <f>IF($O$12&lt;&gt;"",IF($O$12&lt;$Q$12,$R$12,$M$12),"")</f>
        <v>C1</v>
      </c>
      <c r="E253" s="89" t="str">
        <f>IF(O12&lt;&gt;"",VLOOKUP(D253,Equipes!$C$6:$D$25,2,FALSE),"")</f>
        <v>G.S.N.M. 2</v>
      </c>
      <c r="F253" s="89"/>
      <c r="G253" s="89"/>
      <c r="H253" s="89"/>
      <c r="I253" s="89"/>
      <c r="J253" s="90"/>
      <c r="L253" s="103"/>
      <c r="M253" s="103"/>
      <c r="N253" s="103"/>
      <c r="O253" s="103"/>
      <c r="P253" s="103"/>
      <c r="Q253" s="104"/>
      <c r="R253" s="104"/>
      <c r="S253" s="104"/>
    </row>
    <row r="254" spans="3:19" ht="21.75" customHeight="1">
      <c r="C254" s="98" t="s">
        <v>45</v>
      </c>
      <c r="D254" s="88" t="str">
        <f>IF($O$12&lt;&gt;"",IF($O$12&gt;$Q$12,$R$12,$M$12),"")</f>
        <v>A1</v>
      </c>
      <c r="E254" s="89" t="str">
        <f>IF(O12&lt;&gt;"",VLOOKUP(D254,Equipes!$C$6:$D$25,2,FALSE),"")</f>
        <v>G.S.N.M. 1</v>
      </c>
      <c r="F254" s="89"/>
      <c r="G254" s="89"/>
      <c r="H254" s="89"/>
      <c r="I254" s="89"/>
      <c r="J254" s="90"/>
      <c r="L254" s="107"/>
      <c r="M254" s="107"/>
      <c r="N254" s="107"/>
      <c r="O254" s="107"/>
      <c r="P254" s="107"/>
      <c r="Q254" s="106"/>
      <c r="R254" s="106"/>
      <c r="S254" s="106"/>
    </row>
    <row r="255" spans="3:19" ht="21.75" customHeight="1">
      <c r="C255" s="98" t="s">
        <v>46</v>
      </c>
      <c r="D255" s="88" t="str">
        <f>IF($F$12&lt;&gt;"",IF($F$12&lt;$H$12,$I$12,$D$12),"")</f>
        <v>D5</v>
      </c>
      <c r="E255" s="89" t="str">
        <f>IF(F12&lt;&gt;"",VLOOKUP(D255,Equipes!$C$6:$D$25,2,FALSE),"")</f>
        <v>FC NEUFCHATEAU</v>
      </c>
      <c r="F255" s="89"/>
      <c r="G255" s="89"/>
      <c r="H255" s="89"/>
      <c r="I255" s="89"/>
      <c r="J255" s="90"/>
      <c r="L255" s="103"/>
      <c r="M255" s="103"/>
      <c r="N255" s="103"/>
      <c r="O255" s="103"/>
      <c r="P255" s="103"/>
      <c r="Q255" s="104"/>
      <c r="R255" s="104"/>
      <c r="S255" s="104"/>
    </row>
    <row r="256" spans="3:19" ht="21.75" customHeight="1">
      <c r="C256" s="98" t="s">
        <v>47</v>
      </c>
      <c r="D256" s="88" t="str">
        <f>IF($F$12&lt;&gt;"",IF($F$12&lt;$H$12,$D$12,$I$12),"")</f>
        <v>B5</v>
      </c>
      <c r="E256" s="89" t="str">
        <f>IF(F12&lt;&gt;"",VLOOKUP(D256,Equipes!$C$6:$D$25,2,FALSE),"")</f>
        <v>FC NOMENY</v>
      </c>
      <c r="F256" s="89"/>
      <c r="G256" s="89"/>
      <c r="H256" s="89"/>
      <c r="I256" s="89"/>
      <c r="J256" s="90"/>
      <c r="L256" s="50"/>
      <c r="M256" s="50"/>
      <c r="N256" s="50"/>
      <c r="O256" s="50"/>
      <c r="P256" s="50"/>
      <c r="Q256" s="50"/>
      <c r="R256" s="50"/>
      <c r="S256" s="50"/>
    </row>
    <row r="257" spans="3:10" ht="21.75" customHeight="1">
      <c r="C257" s="98" t="s">
        <v>48</v>
      </c>
      <c r="D257" s="88" t="e">
        <f>IF(#REF!&lt;&gt;"",IF(#REF!&gt;#REF!,#REF!,#REF!),"")</f>
        <v>#REF!</v>
      </c>
      <c r="E257" s="89" t="e">
        <f>IF(#REF!&lt;&gt;"",VLOOKUP(D257,Equipes!$C$6:$D$25,2,FALSE),"")</f>
        <v>#REF!</v>
      </c>
      <c r="F257" s="89"/>
      <c r="G257" s="89"/>
      <c r="H257" s="89"/>
      <c r="I257" s="89"/>
      <c r="J257" s="90"/>
    </row>
    <row r="258" spans="3:10" ht="21.75" customHeight="1">
      <c r="C258" s="98" t="s">
        <v>49</v>
      </c>
      <c r="D258" s="88" t="e">
        <f>IF(#REF!&lt;&gt;"",IF(#REF!&gt;#REF!,#REF!,#REF!),"")</f>
        <v>#REF!</v>
      </c>
      <c r="E258" s="89" t="e">
        <f>IF(#REF!&lt;&gt;"",VLOOKUP(D258,Equipes!$C$6:$D$25,2,FALSE),"")</f>
        <v>#REF!</v>
      </c>
      <c r="F258" s="89"/>
      <c r="G258" s="89"/>
      <c r="H258" s="89"/>
      <c r="I258" s="89"/>
      <c r="J258" s="90"/>
    </row>
    <row r="259" spans="3:10" ht="21.75" customHeight="1">
      <c r="C259" s="98" t="s">
        <v>50</v>
      </c>
      <c r="D259" s="88" t="e">
        <f>IF(#REF!&lt;&gt;"",IF(#REF!&lt;#REF!,#REF!,#REF!),"")</f>
        <v>#REF!</v>
      </c>
      <c r="E259" s="89" t="e">
        <f>IF(#REF!&lt;&gt;"",VLOOKUP(D259,Equipes!$C$6:$D$25,2,FALSE),"")</f>
        <v>#REF!</v>
      </c>
      <c r="F259" s="89"/>
      <c r="G259" s="89"/>
      <c r="H259" s="89"/>
      <c r="I259" s="89"/>
      <c r="J259" s="90"/>
    </row>
    <row r="260" spans="3:10" ht="21.75" customHeight="1">
      <c r="C260" s="98" t="s">
        <v>51</v>
      </c>
      <c r="D260" s="88" t="e">
        <f>IF(#REF!&lt;&gt;"",IF(#REF!&gt;#REF!,#REF!,#REF!),"")</f>
        <v>#REF!</v>
      </c>
      <c r="E260" s="89" t="e">
        <f>IF(#REF!&lt;&gt;"",VLOOKUP(D260,Equipes!$C$6:$D$25,2,FALSE),"")</f>
        <v>#REF!</v>
      </c>
      <c r="F260" s="89"/>
      <c r="G260" s="89"/>
      <c r="H260" s="89"/>
      <c r="I260" s="89"/>
      <c r="J260" s="90"/>
    </row>
    <row r="261" spans="3:10" ht="21.75" customHeight="1">
      <c r="C261" s="98" t="s">
        <v>52</v>
      </c>
      <c r="D261" s="88" t="str">
        <f>IF($O$11&lt;&gt;"",IF($O$11&lt;$Q$11,$R$11,$M$11),"")</f>
        <v>C4</v>
      </c>
      <c r="E261" s="89" t="str">
        <f>IF(O11&lt;&gt;"",VLOOKUP(D261,Equipes!$C$6:$D$25,2,FALSE),"")</f>
        <v>COS VILLERS</v>
      </c>
      <c r="F261" s="89"/>
      <c r="G261" s="89"/>
      <c r="H261" s="89"/>
      <c r="I261" s="89"/>
      <c r="J261" s="90"/>
    </row>
    <row r="262" spans="3:10" ht="21.75" customHeight="1">
      <c r="C262" s="98" t="s">
        <v>53</v>
      </c>
      <c r="D262" s="88" t="str">
        <f>IF($O$11&lt;&gt;"",IF($O$11&gt;$Q$11,$R$11,$M$11),"")</f>
        <v>A4</v>
      </c>
      <c r="E262" s="89" t="str">
        <f>IF(O11&lt;&gt;"",VLOOKUP(D262,Equipes!$C$6:$D$25,2,FALSE),"")</f>
        <v>FC TONNOY</v>
      </c>
      <c r="F262" s="89"/>
      <c r="G262" s="89"/>
      <c r="H262" s="89"/>
      <c r="I262" s="89"/>
      <c r="J262" s="90"/>
    </row>
    <row r="263" spans="3:10" ht="21.75" customHeight="1">
      <c r="C263" s="98" t="s">
        <v>54</v>
      </c>
      <c r="D263" s="88" t="str">
        <f>IF($F$11&lt;&gt;"",IF($F$11&lt;$H$11,$I$11,$D$11),"")</f>
        <v>B3</v>
      </c>
      <c r="E263" s="89" t="str">
        <f>IF(F11&lt;&gt;"",VLOOKUP(D263,Equipes!$C$6:$D$25,2,FALSE),"")</f>
        <v>OL FROUARD POMPEY</v>
      </c>
      <c r="F263" s="89"/>
      <c r="G263" s="89"/>
      <c r="H263" s="89"/>
      <c r="I263" s="89"/>
      <c r="J263" s="90"/>
    </row>
    <row r="264" spans="3:10" ht="21.75" customHeight="1">
      <c r="C264" s="98" t="s">
        <v>55</v>
      </c>
      <c r="D264" s="88" t="str">
        <f>IF($F$11&lt;&gt;"",IF($F$11&gt;$H$11,$I$11,$D$11),"")</f>
        <v>D3</v>
      </c>
      <c r="E264" s="89" t="str">
        <f>IF(F11&lt;&gt;"",VLOOKUP(D264,Equipes!$C$6:$D$25,2,FALSE),"")</f>
        <v>ES PONT A MOUSSON</v>
      </c>
      <c r="F264" s="89"/>
      <c r="G264" s="89"/>
      <c r="H264" s="89"/>
      <c r="I264" s="89"/>
      <c r="J264" s="90"/>
    </row>
  </sheetData>
  <sheetProtection/>
  <mergeCells count="6">
    <mergeCell ref="B2:S2"/>
    <mergeCell ref="B4:S4"/>
    <mergeCell ref="D10:J10"/>
    <mergeCell ref="M10:S10"/>
    <mergeCell ref="B8:S8"/>
    <mergeCell ref="B6:S6"/>
  </mergeCells>
  <printOptions horizontalCentered="1"/>
  <pageMargins left="0" right="0" top="0.3937007874015748" bottom="0.1968503937007874" header="0.5118110236220472" footer="0.5118110236220472"/>
  <pageSetup fitToHeight="1" fitToWidth="1"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BO40"/>
  <sheetViews>
    <sheetView zoomScalePageLayoutView="0" workbookViewId="0" topLeftCell="B1">
      <selection activeCell="A1" sqref="A1"/>
    </sheetView>
  </sheetViews>
  <sheetFormatPr defaultColWidth="11.421875" defaultRowHeight="12.75"/>
  <cols>
    <col min="4" max="4" width="1.7109375" style="0" customWidth="1"/>
    <col min="5" max="5" width="24.7109375" style="0" customWidth="1"/>
    <col min="6" max="6" width="2.7109375" style="0" customWidth="1"/>
    <col min="7" max="7" width="1.7109375" style="0" customWidth="1"/>
    <col min="8" max="8" width="2.7109375" style="0" customWidth="1"/>
    <col min="9" max="9" width="1.7109375" style="0" customWidth="1"/>
    <col min="10" max="10" width="24.7109375" style="0" customWidth="1"/>
    <col min="13" max="13" width="1.7109375" style="0" customWidth="1"/>
    <col min="14" max="14" width="24.7109375" style="0" customWidth="1"/>
    <col min="15" max="15" width="2.7109375" style="0" customWidth="1"/>
    <col min="16" max="16" width="1.7109375" style="0" customWidth="1"/>
    <col min="17" max="17" width="2.7109375" style="0" customWidth="1"/>
    <col min="18" max="18" width="1.7109375" style="0" customWidth="1"/>
    <col min="19" max="19" width="24.7109375" style="0" customWidth="1"/>
  </cols>
  <sheetData>
    <row r="1" spans="1:20" s="43" customFormat="1" ht="15" customHeight="1">
      <c r="A1" s="62"/>
      <c r="B1" s="62"/>
      <c r="C1" s="72"/>
      <c r="D1" s="61"/>
      <c r="E1" s="62"/>
      <c r="F1" s="62"/>
      <c r="G1" s="80"/>
      <c r="H1" s="62"/>
      <c r="I1" s="61"/>
      <c r="J1" s="62"/>
      <c r="K1" s="62"/>
      <c r="L1" s="72"/>
      <c r="M1" s="61"/>
      <c r="N1" s="62"/>
      <c r="O1" s="62"/>
      <c r="P1" s="80"/>
      <c r="Q1" s="62"/>
      <c r="R1" s="61"/>
      <c r="S1" s="62"/>
      <c r="T1" s="62"/>
    </row>
    <row r="2" spans="1:20" s="43" customFormat="1" ht="27">
      <c r="A2" s="62"/>
      <c r="B2" s="303" t="s">
        <v>131</v>
      </c>
      <c r="C2" s="303"/>
      <c r="D2" s="303"/>
      <c r="E2" s="303"/>
      <c r="F2" s="303"/>
      <c r="G2" s="303"/>
      <c r="H2" s="303"/>
      <c r="I2" s="303"/>
      <c r="J2" s="303"/>
      <c r="K2" s="303"/>
      <c r="L2" s="303"/>
      <c r="M2" s="303"/>
      <c r="N2" s="303"/>
      <c r="O2" s="303"/>
      <c r="P2" s="303"/>
      <c r="Q2" s="303"/>
      <c r="R2" s="303"/>
      <c r="S2" s="303"/>
      <c r="T2" s="62"/>
    </row>
    <row r="3" spans="1:20" s="43" customFormat="1" ht="15" customHeight="1">
      <c r="A3" s="62"/>
      <c r="B3" s="82"/>
      <c r="C3" s="83"/>
      <c r="D3" s="84"/>
      <c r="E3" s="82"/>
      <c r="F3" s="82"/>
      <c r="G3" s="85"/>
      <c r="H3" s="82"/>
      <c r="I3" s="84"/>
      <c r="J3" s="82"/>
      <c r="K3" s="82"/>
      <c r="L3" s="83"/>
      <c r="M3" s="84"/>
      <c r="N3" s="82"/>
      <c r="O3" s="82"/>
      <c r="P3" s="85"/>
      <c r="Q3" s="82"/>
      <c r="R3" s="84"/>
      <c r="S3" s="82"/>
      <c r="T3" s="62"/>
    </row>
    <row r="4" spans="1:20" s="43" customFormat="1" ht="29.25">
      <c r="A4" s="62"/>
      <c r="B4" s="302" t="s">
        <v>133</v>
      </c>
      <c r="C4" s="302"/>
      <c r="D4" s="302"/>
      <c r="E4" s="302"/>
      <c r="F4" s="302"/>
      <c r="G4" s="302"/>
      <c r="H4" s="302"/>
      <c r="I4" s="302"/>
      <c r="J4" s="302"/>
      <c r="K4" s="302"/>
      <c r="L4" s="302"/>
      <c r="M4" s="302"/>
      <c r="N4" s="302"/>
      <c r="O4" s="302"/>
      <c r="P4" s="302"/>
      <c r="Q4" s="302"/>
      <c r="R4" s="302"/>
      <c r="S4" s="302"/>
      <c r="T4" s="62"/>
    </row>
    <row r="5" spans="1:20" s="43" customFormat="1" ht="159.75" customHeight="1">
      <c r="A5" s="62"/>
      <c r="B5" s="177"/>
      <c r="C5" s="177"/>
      <c r="D5" s="177"/>
      <c r="E5" s="177"/>
      <c r="F5" s="177"/>
      <c r="G5" s="177"/>
      <c r="H5" s="177"/>
      <c r="I5" s="177"/>
      <c r="J5" s="177"/>
      <c r="K5" s="177"/>
      <c r="L5" s="177"/>
      <c r="M5" s="177"/>
      <c r="N5" s="177"/>
      <c r="O5" s="177"/>
      <c r="P5" s="177"/>
      <c r="Q5" s="177"/>
      <c r="R5" s="177"/>
      <c r="S5" s="177"/>
      <c r="T5" s="62"/>
    </row>
    <row r="6" spans="1:20" s="43" customFormat="1" ht="27.75">
      <c r="A6" s="62"/>
      <c r="B6" s="301" t="s">
        <v>132</v>
      </c>
      <c r="C6" s="301"/>
      <c r="D6" s="301"/>
      <c r="E6" s="301"/>
      <c r="F6" s="301"/>
      <c r="G6" s="301"/>
      <c r="H6" s="301"/>
      <c r="I6" s="301"/>
      <c r="J6" s="301"/>
      <c r="K6" s="301"/>
      <c r="L6" s="301"/>
      <c r="M6" s="301"/>
      <c r="N6" s="301"/>
      <c r="O6" s="301"/>
      <c r="P6" s="301"/>
      <c r="Q6" s="301"/>
      <c r="R6" s="301"/>
      <c r="S6" s="301"/>
      <c r="T6" s="62"/>
    </row>
    <row r="8" spans="1:67" s="43" customFormat="1" ht="25.5" customHeight="1">
      <c r="A8" s="62"/>
      <c r="B8" s="318" t="s">
        <v>134</v>
      </c>
      <c r="C8" s="318"/>
      <c r="D8" s="318"/>
      <c r="E8" s="318"/>
      <c r="F8" s="318"/>
      <c r="G8" s="318"/>
      <c r="H8" s="318"/>
      <c r="I8" s="318"/>
      <c r="J8" s="318"/>
      <c r="K8" s="318"/>
      <c r="L8" s="318"/>
      <c r="M8" s="318"/>
      <c r="N8" s="318"/>
      <c r="O8" s="318"/>
      <c r="P8" s="318"/>
      <c r="Q8" s="318"/>
      <c r="R8" s="318"/>
      <c r="S8" s="318"/>
      <c r="T8" s="62"/>
      <c r="U8" s="34"/>
      <c r="V8" s="34"/>
      <c r="W8" s="34"/>
      <c r="X8" s="34"/>
      <c r="Y8" s="34"/>
      <c r="Z8" s="34"/>
      <c r="AA8" s="34"/>
      <c r="AB8" s="34"/>
      <c r="AC8" s="34"/>
      <c r="AD8" s="34"/>
      <c r="AE8" s="34"/>
      <c r="AF8" s="34"/>
      <c r="AG8" s="34"/>
      <c r="AH8" s="34"/>
      <c r="AI8" s="34"/>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row>
    <row r="9" spans="1:67" s="43" customFormat="1" ht="13.5" thickBot="1">
      <c r="A9" s="62"/>
      <c r="B9" s="62"/>
      <c r="C9" s="72"/>
      <c r="D9" s="61"/>
      <c r="E9" s="62"/>
      <c r="F9" s="62"/>
      <c r="G9" s="80"/>
      <c r="H9" s="62"/>
      <c r="I9" s="61"/>
      <c r="J9" s="62"/>
      <c r="K9" s="62"/>
      <c r="L9" s="72"/>
      <c r="M9" s="61"/>
      <c r="N9" s="62"/>
      <c r="O9" s="62"/>
      <c r="P9" s="80"/>
      <c r="Q9" s="62"/>
      <c r="R9" s="61"/>
      <c r="S9" s="62"/>
      <c r="T9" s="62"/>
      <c r="U9" s="34"/>
      <c r="V9" s="34"/>
      <c r="W9" s="34"/>
      <c r="X9" s="34"/>
      <c r="Y9" s="34"/>
      <c r="Z9" s="34"/>
      <c r="AA9" s="34"/>
      <c r="AB9" s="34"/>
      <c r="AC9" s="34"/>
      <c r="AD9" s="34"/>
      <c r="AE9" s="34"/>
      <c r="AF9" s="34"/>
      <c r="AG9" s="34"/>
      <c r="AH9" s="34"/>
      <c r="AI9" s="34"/>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row>
    <row r="10" spans="1:19" s="43" customFormat="1" ht="19.5" customHeight="1" thickBot="1">
      <c r="A10" s="62"/>
      <c r="B10" s="191" t="s">
        <v>125</v>
      </c>
      <c r="C10" s="223" t="s">
        <v>3</v>
      </c>
      <c r="D10" s="193" t="s">
        <v>60</v>
      </c>
      <c r="E10" s="194"/>
      <c r="F10" s="194"/>
      <c r="G10" s="194"/>
      <c r="H10" s="194"/>
      <c r="I10" s="195"/>
      <c r="J10" s="196"/>
      <c r="K10" s="191" t="s">
        <v>125</v>
      </c>
      <c r="L10" s="223" t="s">
        <v>3</v>
      </c>
      <c r="M10" s="193" t="s">
        <v>61</v>
      </c>
      <c r="N10" s="194"/>
      <c r="O10" s="194"/>
      <c r="P10" s="194"/>
      <c r="Q10" s="194"/>
      <c r="R10" s="195"/>
      <c r="S10" s="196"/>
    </row>
    <row r="11" spans="1:19" s="43" customFormat="1" ht="34.5" customHeight="1" thickBot="1">
      <c r="A11" s="41">
        <v>0.010416666666666666</v>
      </c>
      <c r="B11" s="197" t="s">
        <v>135</v>
      </c>
      <c r="C11" s="198">
        <v>930.625</v>
      </c>
      <c r="D11" s="199" t="str">
        <f>IF('Demi-finales de classement'!$F$11&gt;'Demi-finales de classement'!$H$11,'Demi-finales de classement'!$I$11,'Demi-finales de classement'!$D$11)</f>
        <v>D3</v>
      </c>
      <c r="E11" s="200" t="str">
        <f>VLOOKUP(D11,Equipes!$C$6:$D$25,2,FALSE)</f>
        <v>ES PONT A MOUSSON</v>
      </c>
      <c r="F11" s="201">
        <v>1</v>
      </c>
      <c r="G11" s="202" t="s">
        <v>4</v>
      </c>
      <c r="H11" s="203">
        <v>2</v>
      </c>
      <c r="I11" s="199" t="str">
        <f>IF('Demi-finales de classement'!$O$11&lt;'Demi-finales de classement'!$Q$11,'Demi-finales de classement'!$M$11,'Demi-finales de classement'!$R$11)</f>
        <v>A4</v>
      </c>
      <c r="J11" s="204" t="str">
        <f>VLOOKUP(I11,Equipes!$C$6:$D$25,2,FALSE)</f>
        <v>FC TONNOY</v>
      </c>
      <c r="K11" s="197" t="s">
        <v>136</v>
      </c>
      <c r="L11" s="205">
        <f>C11</f>
        <v>930.625</v>
      </c>
      <c r="M11" s="206" t="str">
        <f>IF('Demi-finales de classement'!$F$11&lt;'Demi-finales de classement'!$H$11,'Demi-finales de classement'!$I$11,'Demi-finales de classement'!$D$11)</f>
        <v>B3</v>
      </c>
      <c r="N11" s="207" t="str">
        <f>VLOOKUP(M11,Equipes!$C$6:$D$25,2,FALSE)</f>
        <v>OL FROUARD POMPEY</v>
      </c>
      <c r="O11" s="201">
        <v>2</v>
      </c>
      <c r="P11" s="202" t="s">
        <v>4</v>
      </c>
      <c r="Q11" s="203">
        <v>1</v>
      </c>
      <c r="R11" s="199" t="str">
        <f>IF('Demi-finales de classement'!$O$11&gt;'Demi-finales de classement'!$Q$11,'Demi-finales de classement'!$M$11,'Demi-finales de classement'!$R$11)</f>
        <v>C4</v>
      </c>
      <c r="S11" s="204" t="str">
        <f>VLOOKUP(R11,Equipes!$C$6:$D$25,2,FALSE)</f>
        <v>COS VILLERS</v>
      </c>
    </row>
    <row r="12" spans="1:19" s="43" customFormat="1" ht="34.5" customHeight="1" thickBot="1">
      <c r="A12" s="153"/>
      <c r="B12" s="208" t="s">
        <v>137</v>
      </c>
      <c r="C12" s="209">
        <f>C11+$A$11</f>
        <v>930.6354166666666</v>
      </c>
      <c r="D12" s="206" t="str">
        <f>IF('Demi-finales de classement'!$F$12&gt;'Demi-finales de classement'!$H$12,'Demi-finales de classement'!$I$12,'Demi-finales de classement'!$D$12)</f>
        <v>B5</v>
      </c>
      <c r="E12" s="210" t="str">
        <f>VLOOKUP(D12,Equipes!$C$6:$D$25,2,FALSE)</f>
        <v>FC NOMENY</v>
      </c>
      <c r="F12" s="211">
        <v>2</v>
      </c>
      <c r="G12" s="212" t="s">
        <v>4</v>
      </c>
      <c r="H12" s="213">
        <v>1</v>
      </c>
      <c r="I12" s="206" t="str">
        <f>IF('Demi-finales de classement'!$O$12&lt;'Demi-finales de classement'!$Q$12,'Demi-finales de classement'!$M$12,'Demi-finales de classement'!$R$12)</f>
        <v>A1</v>
      </c>
      <c r="J12" s="214" t="str">
        <f>VLOOKUP(I12,Equipes!$C$6:$D$25,2,FALSE)</f>
        <v>G.S.N.M. 1</v>
      </c>
      <c r="K12" s="208" t="s">
        <v>138</v>
      </c>
      <c r="L12" s="215">
        <f>C12</f>
        <v>930.6354166666666</v>
      </c>
      <c r="M12" s="206" t="str">
        <f>IF('Demi-finales de classement'!$F$12&lt;'Demi-finales de classement'!$H$12,'Demi-finales de classement'!$I$12,'Demi-finales de classement'!$D$12)</f>
        <v>D5</v>
      </c>
      <c r="N12" s="210" t="str">
        <f>VLOOKUP(M12,Equipes!$C$6:$D$25,2,FALSE)</f>
        <v>FC NEUFCHATEAU</v>
      </c>
      <c r="O12" s="211">
        <v>3</v>
      </c>
      <c r="P12" s="212" t="s">
        <v>4</v>
      </c>
      <c r="Q12" s="213">
        <v>2</v>
      </c>
      <c r="R12" s="206" t="str">
        <f>IF('Demi-finales de classement'!$O$12&gt;'Demi-finales de classement'!$Q$12,'Demi-finales de classement'!$M$12,'Demi-finales de classement'!$R$12)</f>
        <v>C1</v>
      </c>
      <c r="S12" s="214" t="str">
        <f>VLOOKUP(R12,Equipes!$C$6:$D$25,2,FALSE)</f>
        <v>G.S.N.M. 2</v>
      </c>
    </row>
    <row r="13" spans="2:19" s="43" customFormat="1" ht="34.5" customHeight="1" thickBot="1">
      <c r="B13" s="208" t="s">
        <v>139</v>
      </c>
      <c r="C13" s="209">
        <f>C12+$A$11</f>
        <v>930.6458333333333</v>
      </c>
      <c r="D13" s="206" t="str">
        <f>IF('Demi-finales de classement'!$F$13&gt;'Demi-finales de classement'!$H$13,'Demi-finales de classement'!$I$13,'Demi-finales de classement'!$D$13)</f>
        <v>B4</v>
      </c>
      <c r="E13" s="210" t="str">
        <f>VLOOKUP(D13,Equipes!$C$6:$D$25,2,FALSE)</f>
        <v>ST ETIENNE LES REMIREMONT</v>
      </c>
      <c r="F13" s="211">
        <v>3</v>
      </c>
      <c r="G13" s="212" t="s">
        <v>4</v>
      </c>
      <c r="H13" s="213">
        <v>2</v>
      </c>
      <c r="I13" s="206" t="str">
        <f>IF('Demi-finales de classement'!$O$13&lt;'Demi-finales de classement'!$Q$13,'Demi-finales de classement'!$M$13,'Demi-finales de classement'!$R$13)</f>
        <v>A2</v>
      </c>
      <c r="J13" s="214" t="str">
        <f>VLOOKUP(I13,Equipes!$C$6:$D$25,2,FALSE)</f>
        <v>OUDJA</v>
      </c>
      <c r="K13" s="208" t="s">
        <v>140</v>
      </c>
      <c r="L13" s="215">
        <f>C13</f>
        <v>930.6458333333333</v>
      </c>
      <c r="M13" s="206" t="str">
        <f>IF('Demi-finales de classement'!$F$13&lt;'Demi-finales de classement'!$H$13,'Demi-finales de classement'!$I$13,'Demi-finales de classement'!$D$13)</f>
        <v>D4</v>
      </c>
      <c r="N13" s="210" t="str">
        <f>VLOOKUP(M13,Equipes!$C$6:$D$25,2,FALSE)</f>
        <v>ES LANEUVEUVILLE</v>
      </c>
      <c r="O13" s="211">
        <v>4</v>
      </c>
      <c r="P13" s="212" t="s">
        <v>4</v>
      </c>
      <c r="Q13" s="213">
        <v>3</v>
      </c>
      <c r="R13" s="206" t="str">
        <f>IF('Demi-finales de classement'!$O$13&gt;'Demi-finales de classement'!$Q$13,'Demi-finales de classement'!$M$13,'Demi-finales de classement'!$R$13)</f>
        <v>C2</v>
      </c>
      <c r="S13" s="214" t="str">
        <f>VLOOKUP(R13,Equipes!$C$6:$D$25,2,FALSE)</f>
        <v>CSO BLENOD</v>
      </c>
    </row>
    <row r="14" spans="2:19" s="43" customFormat="1" ht="34.5" customHeight="1" thickBot="1">
      <c r="B14" s="208" t="s">
        <v>141</v>
      </c>
      <c r="C14" s="209">
        <f>C13+$A$11</f>
        <v>930.6562499999999</v>
      </c>
      <c r="D14" s="206" t="str">
        <f>IF('Demi-finales de classement'!$F$14&gt;'Demi-finales de classement'!$H$14,'Demi-finales de classement'!$I$14,'Demi-finales de classement'!$D$14)</f>
        <v>B1</v>
      </c>
      <c r="E14" s="210" t="str">
        <f>VLOOKUP(D14,Equipes!$C$6:$D$25,2,FALSE)</f>
        <v>A.S.N.L.</v>
      </c>
      <c r="F14" s="211">
        <v>4</v>
      </c>
      <c r="G14" s="212" t="s">
        <v>4</v>
      </c>
      <c r="H14" s="213">
        <v>3</v>
      </c>
      <c r="I14" s="206" t="str">
        <f>IF('Demi-finales de classement'!$O$14&lt;'Demi-finales de classement'!$Q$14,'Demi-finales de classement'!$M$14,'Demi-finales de classement'!$R$14)</f>
        <v>A3</v>
      </c>
      <c r="J14" s="214" t="str">
        <f>VLOOKUP(I14,Equipes!$C$6:$D$25,2,FALSE)</f>
        <v>ASC SAULXURES</v>
      </c>
      <c r="K14" s="208" t="s">
        <v>142</v>
      </c>
      <c r="L14" s="215">
        <f>C14</f>
        <v>930.6562499999999</v>
      </c>
      <c r="M14" s="206" t="str">
        <f>IF('Demi-finales de classement'!$F$14&lt;'Demi-finales de classement'!$H$14,'Demi-finales de classement'!$I$14,'Demi-finales de classement'!$D$14)</f>
        <v>D1</v>
      </c>
      <c r="N14" s="210" t="str">
        <f>VLOOKUP(M14,Equipes!$C$6:$D$25,2,FALSE)</f>
        <v>NANCY HAUSSONVILLE</v>
      </c>
      <c r="O14" s="211">
        <v>5</v>
      </c>
      <c r="P14" s="212" t="s">
        <v>4</v>
      </c>
      <c r="Q14" s="213">
        <v>4</v>
      </c>
      <c r="R14" s="206" t="str">
        <f>IF('Demi-finales de classement'!$O$14&gt;'Demi-finales de classement'!$Q$14,'Demi-finales de classement'!$M$14,'Demi-finales de classement'!$R$14)</f>
        <v>C3</v>
      </c>
      <c r="S14" s="214" t="str">
        <f>VLOOKUP(R14,Equipes!$C$6:$D$25,2,FALSE)</f>
        <v>AS STE MARIE AUX CHENES</v>
      </c>
    </row>
    <row r="15" spans="2:20" s="43" customFormat="1" ht="34.5" customHeight="1" thickBot="1">
      <c r="B15" s="208" t="s">
        <v>143</v>
      </c>
      <c r="C15" s="209">
        <f>C14+$A$11</f>
        <v>930.6666666666665</v>
      </c>
      <c r="D15" s="206" t="str">
        <f>IF('Demi-finales de classement'!$F$15&gt;'Demi-finales de classement'!$H$15,'Demi-finales de classement'!$I$15,'Demi-finales de classement'!$D$15)</f>
        <v>B2</v>
      </c>
      <c r="E15" s="210" t="str">
        <f>VLOOKUP(D15,Equipes!$C$6:$D$25,2,FALSE)</f>
        <v>JARVILLE</v>
      </c>
      <c r="F15" s="211">
        <v>5</v>
      </c>
      <c r="G15" s="212" t="s">
        <v>4</v>
      </c>
      <c r="H15" s="213">
        <v>4</v>
      </c>
      <c r="I15" s="206" t="str">
        <f>IF('Demi-finales de classement'!$O$15&lt;'Demi-finales de classement'!$Q$15,'Demi-finales de classement'!$M$15,'Demi-finales de classement'!$R$15)</f>
        <v>A5</v>
      </c>
      <c r="J15" s="214" t="str">
        <f>VLOOKUP(I15,Equipes!$C$6:$D$25,2,FALSE)</f>
        <v>AS DOMMARTIN</v>
      </c>
      <c r="K15" s="216"/>
      <c r="L15" s="217"/>
      <c r="M15" s="218"/>
      <c r="N15" s="217"/>
      <c r="O15" s="217"/>
      <c r="P15" s="217"/>
      <c r="Q15" s="217"/>
      <c r="R15" s="217"/>
      <c r="S15" s="217"/>
      <c r="T15" s="2"/>
    </row>
    <row r="16" spans="2:19" s="43" customFormat="1" ht="34.5" customHeight="1" thickBot="1">
      <c r="B16" s="219"/>
      <c r="C16" s="219"/>
      <c r="D16" s="219"/>
      <c r="E16" s="219"/>
      <c r="F16" s="219"/>
      <c r="G16" s="219"/>
      <c r="H16" s="219"/>
      <c r="I16" s="219"/>
      <c r="J16" s="219"/>
      <c r="K16" s="208" t="s">
        <v>144</v>
      </c>
      <c r="L16" s="215">
        <f>C15+$A$11</f>
        <v>930.6770833333331</v>
      </c>
      <c r="M16" s="206" t="str">
        <f>IF('Demi-finales de classement'!$F$15&lt;'Demi-finales de classement'!$H$15,'Demi-finales de classement'!$I$15,'Demi-finales de classement'!$D$15)</f>
        <v>D2</v>
      </c>
      <c r="N16" s="210" t="str">
        <f>VLOOKUP(M16,Equipes!$C$6:$D$25,2,FALSE)</f>
        <v>HETTANGE GRANDE</v>
      </c>
      <c r="O16" s="211">
        <v>6</v>
      </c>
      <c r="P16" s="212" t="s">
        <v>4</v>
      </c>
      <c r="Q16" s="213">
        <v>5</v>
      </c>
      <c r="R16" s="206" t="str">
        <f>IF('Demi-finales de classement'!$O$15&gt;'Demi-finales de classement'!$Q$15,'Demi-finales de classement'!$M$15,'Demi-finales de classement'!$R$15)</f>
        <v>C5</v>
      </c>
      <c r="S16" s="214" t="str">
        <f>VLOOKUP(R16,Equipes!$C$6:$D$25,2,FALSE)</f>
        <v>ROUSSY ZOOFFTGEN</v>
      </c>
    </row>
    <row r="17" spans="2:19" ht="12.75">
      <c r="B17" s="219"/>
      <c r="C17" s="219"/>
      <c r="D17" s="219"/>
      <c r="E17" s="219"/>
      <c r="F17" s="219"/>
      <c r="G17" s="219"/>
      <c r="H17" s="219"/>
      <c r="I17" s="219"/>
      <c r="J17" s="219"/>
      <c r="K17" s="219"/>
      <c r="L17" s="219"/>
      <c r="M17" s="219"/>
      <c r="N17" s="219"/>
      <c r="O17" s="219"/>
      <c r="P17" s="219"/>
      <c r="Q17" s="219"/>
      <c r="R17" s="219"/>
      <c r="S17" s="219"/>
    </row>
    <row r="18" spans="2:19" ht="12.75">
      <c r="B18" s="219"/>
      <c r="C18" s="219"/>
      <c r="D18" s="219"/>
      <c r="E18" s="219"/>
      <c r="F18" s="219"/>
      <c r="G18" s="219"/>
      <c r="H18" s="219"/>
      <c r="I18" s="219"/>
      <c r="J18" s="219"/>
      <c r="K18" s="219"/>
      <c r="L18" s="219"/>
      <c r="M18" s="219"/>
      <c r="N18" s="219"/>
      <c r="O18" s="219"/>
      <c r="P18" s="219"/>
      <c r="Q18" s="219"/>
      <c r="R18" s="219"/>
      <c r="S18" s="219"/>
    </row>
    <row r="19" spans="1:20" s="43" customFormat="1" ht="26.25">
      <c r="A19" s="62"/>
      <c r="B19" s="220"/>
      <c r="C19" s="319" t="s">
        <v>126</v>
      </c>
      <c r="D19" s="319"/>
      <c r="E19" s="319"/>
      <c r="F19" s="220"/>
      <c r="G19" s="220"/>
      <c r="H19" s="220"/>
      <c r="I19" s="220"/>
      <c r="J19" s="220"/>
      <c r="K19" s="97"/>
      <c r="L19" s="97"/>
      <c r="M19" s="97"/>
      <c r="N19" s="97"/>
      <c r="O19" s="97"/>
      <c r="P19" s="97"/>
      <c r="Q19" s="97"/>
      <c r="R19" s="97"/>
      <c r="S19" s="97"/>
      <c r="T19" s="62"/>
    </row>
    <row r="20" spans="1:20" s="43" customFormat="1" ht="20.25" customHeight="1">
      <c r="A20" s="62"/>
      <c r="B20" s="221"/>
      <c r="C20" s="97"/>
      <c r="D20" s="97"/>
      <c r="E20" s="97"/>
      <c r="F20" s="97"/>
      <c r="G20" s="97"/>
      <c r="H20" s="97"/>
      <c r="I20" s="97"/>
      <c r="J20" s="97"/>
      <c r="K20" s="97"/>
      <c r="L20" s="97"/>
      <c r="M20" s="97"/>
      <c r="N20" s="97"/>
      <c r="O20" s="97"/>
      <c r="P20" s="97"/>
      <c r="Q20" s="97"/>
      <c r="R20" s="97"/>
      <c r="S20" s="97"/>
      <c r="T20" s="62"/>
    </row>
    <row r="21" spans="1:20" s="43" customFormat="1" ht="30" customHeight="1">
      <c r="A21" s="62"/>
      <c r="B21" s="222" t="str">
        <f>IF($O$16&gt;$Q$16,$M$16,$R$16)</f>
        <v>D2</v>
      </c>
      <c r="C21" s="174">
        <v>1</v>
      </c>
      <c r="D21" s="88" t="s">
        <v>127</v>
      </c>
      <c r="E21" s="89" t="str">
        <f>IF($F$11&lt;&gt;"",VLOOKUP(B21,Equipes!$C$6:$D$25,2,FALSE),"")</f>
        <v>HETTANGE GRANDE</v>
      </c>
      <c r="F21" s="89"/>
      <c r="G21" s="89"/>
      <c r="H21" s="89"/>
      <c r="I21" s="89"/>
      <c r="J21" s="90"/>
      <c r="K21" s="97"/>
      <c r="L21" s="91" t="s">
        <v>128</v>
      </c>
      <c r="M21" s="92"/>
      <c r="N21" s="92"/>
      <c r="O21" s="92"/>
      <c r="P21" s="92"/>
      <c r="Q21" s="93"/>
      <c r="R21" s="93"/>
      <c r="S21" s="94"/>
      <c r="T21" s="62"/>
    </row>
    <row r="22" spans="1:20" s="43" customFormat="1" ht="30" customHeight="1">
      <c r="A22" s="62"/>
      <c r="B22" s="222" t="str">
        <f>IF($O$16&lt;$Q$16,$M$16,$R$16)</f>
        <v>C5</v>
      </c>
      <c r="C22" s="174">
        <v>2</v>
      </c>
      <c r="D22" s="88" t="s">
        <v>127</v>
      </c>
      <c r="E22" s="89" t="str">
        <f>IF($F$11&lt;&gt;"",VLOOKUP(B22,Equipes!$C$6:$D$25,2,FALSE),"")</f>
        <v>ROUSSY ZOOFFTGEN</v>
      </c>
      <c r="F22" s="89"/>
      <c r="G22" s="89"/>
      <c r="H22" s="89"/>
      <c r="I22" s="89"/>
      <c r="J22" s="90"/>
      <c r="K22" s="97"/>
      <c r="L22" s="95"/>
      <c r="M22" s="96"/>
      <c r="N22" s="95"/>
      <c r="O22" s="96"/>
      <c r="P22" s="96"/>
      <c r="Q22" s="97"/>
      <c r="R22" s="97"/>
      <c r="S22" s="97"/>
      <c r="T22" s="62"/>
    </row>
    <row r="23" spans="1:20" s="43" customFormat="1" ht="30" customHeight="1">
      <c r="A23" s="62"/>
      <c r="B23" s="222" t="str">
        <f>IF($F$15&gt;$H$15,$D$15,$I$15)</f>
        <v>B2</v>
      </c>
      <c r="C23" s="174">
        <v>3</v>
      </c>
      <c r="D23" s="88" t="s">
        <v>127</v>
      </c>
      <c r="E23" s="89" t="str">
        <f>IF($F$11&lt;&gt;"",VLOOKUP(B23,Equipes!$C$6:$D$25,2,FALSE),"")</f>
        <v>JARVILLE</v>
      </c>
      <c r="F23" s="89"/>
      <c r="G23" s="89"/>
      <c r="H23" s="89"/>
      <c r="I23" s="89"/>
      <c r="J23" s="90"/>
      <c r="K23" s="97"/>
      <c r="L23" s="91" t="s">
        <v>129</v>
      </c>
      <c r="M23" s="92"/>
      <c r="N23" s="92"/>
      <c r="O23" s="92"/>
      <c r="P23" s="92"/>
      <c r="Q23" s="93"/>
      <c r="R23" s="93"/>
      <c r="S23" s="94"/>
      <c r="T23" s="62"/>
    </row>
    <row r="24" spans="1:20" s="43" customFormat="1" ht="30" customHeight="1">
      <c r="A24" s="62"/>
      <c r="B24" s="222" t="str">
        <f>IF($F$15&lt;$H$15,$D$15,$I$15)</f>
        <v>A5</v>
      </c>
      <c r="C24" s="174">
        <v>4</v>
      </c>
      <c r="D24" s="88" t="s">
        <v>127</v>
      </c>
      <c r="E24" s="89" t="str">
        <f>IF($F$11&lt;&gt;"",VLOOKUP(B24,Equipes!$C$6:$D$25,2,FALSE),"")</f>
        <v>AS DOMMARTIN</v>
      </c>
      <c r="F24" s="89"/>
      <c r="G24" s="89"/>
      <c r="H24" s="89"/>
      <c r="I24" s="89"/>
      <c r="J24" s="90"/>
      <c r="K24" s="97"/>
      <c r="L24" s="95"/>
      <c r="M24" s="96"/>
      <c r="N24" s="95"/>
      <c r="O24" s="96"/>
      <c r="P24" s="96"/>
      <c r="Q24" s="97"/>
      <c r="R24" s="97"/>
      <c r="S24" s="97"/>
      <c r="T24" s="62"/>
    </row>
    <row r="25" spans="1:20" s="43" customFormat="1" ht="30" customHeight="1">
      <c r="A25" s="62"/>
      <c r="B25" s="222" t="str">
        <f>IF($O$14&gt;$Q$14,$M$14,$R$14)</f>
        <v>D1</v>
      </c>
      <c r="C25" s="174">
        <v>5</v>
      </c>
      <c r="D25" s="88" t="s">
        <v>127</v>
      </c>
      <c r="E25" s="89" t="str">
        <f>IF($F$11&lt;&gt;"",VLOOKUP(B25,Equipes!$C$6:$D$25,2,FALSE),"")</f>
        <v>NANCY HAUSSONVILLE</v>
      </c>
      <c r="F25" s="89"/>
      <c r="G25" s="89"/>
      <c r="H25" s="89"/>
      <c r="I25" s="89"/>
      <c r="J25" s="90"/>
      <c r="K25" s="97"/>
      <c r="L25" s="91" t="s">
        <v>130</v>
      </c>
      <c r="M25" s="92"/>
      <c r="N25" s="92"/>
      <c r="O25" s="92"/>
      <c r="P25" s="92"/>
      <c r="Q25" s="93"/>
      <c r="R25" s="93"/>
      <c r="S25" s="94"/>
      <c r="T25" s="62"/>
    </row>
    <row r="26" spans="1:20" s="43" customFormat="1" ht="30" customHeight="1">
      <c r="A26" s="62"/>
      <c r="B26" s="222" t="str">
        <f>IF($O$14&lt;$Q$14,$M$14,$R$14)</f>
        <v>C3</v>
      </c>
      <c r="C26" s="174">
        <v>6</v>
      </c>
      <c r="D26" s="88" t="s">
        <v>127</v>
      </c>
      <c r="E26" s="89" t="str">
        <f>IF($F$11&lt;&gt;"",VLOOKUP(B26,Equipes!$C$6:$D$25,2,FALSE),"")</f>
        <v>AS STE MARIE AUX CHENES</v>
      </c>
      <c r="F26" s="89"/>
      <c r="G26" s="89"/>
      <c r="H26" s="89"/>
      <c r="I26" s="89"/>
      <c r="J26" s="90"/>
      <c r="K26" s="97"/>
      <c r="L26" s="175"/>
      <c r="M26" s="175"/>
      <c r="N26" s="175"/>
      <c r="O26" s="175"/>
      <c r="P26" s="175"/>
      <c r="Q26" s="97"/>
      <c r="R26" s="97"/>
      <c r="S26" s="97"/>
      <c r="T26" s="62"/>
    </row>
    <row r="27" spans="1:20" s="43" customFormat="1" ht="30" customHeight="1">
      <c r="A27" s="62"/>
      <c r="B27" s="222" t="str">
        <f>IF($F$14&gt;$H$14,$D$14,$I$14)</f>
        <v>B1</v>
      </c>
      <c r="C27" s="174">
        <v>7</v>
      </c>
      <c r="D27" s="88" t="s">
        <v>127</v>
      </c>
      <c r="E27" s="89" t="str">
        <f>IF($F$11&lt;&gt;"",VLOOKUP(B27,Equipes!$C$6:$D$25,2,FALSE),"")</f>
        <v>A.S.N.L.</v>
      </c>
      <c r="F27" s="89"/>
      <c r="G27" s="89"/>
      <c r="H27" s="89"/>
      <c r="I27" s="89"/>
      <c r="J27" s="90"/>
      <c r="K27" s="97"/>
      <c r="L27" s="91" t="s">
        <v>39</v>
      </c>
      <c r="M27" s="92"/>
      <c r="N27" s="92"/>
      <c r="O27" s="92"/>
      <c r="P27" s="92"/>
      <c r="Q27" s="93"/>
      <c r="R27" s="93"/>
      <c r="S27" s="94"/>
      <c r="T27" s="62"/>
    </row>
    <row r="28" spans="1:20" s="43" customFormat="1" ht="30" customHeight="1">
      <c r="A28" s="62"/>
      <c r="B28" s="222" t="str">
        <f>IF($F$14&lt;$H$14,$D$14,$I$14)</f>
        <v>A3</v>
      </c>
      <c r="C28" s="174">
        <v>8</v>
      </c>
      <c r="D28" s="88" t="s">
        <v>127</v>
      </c>
      <c r="E28" s="89" t="str">
        <f>IF($F$11&lt;&gt;"",VLOOKUP(B28,Equipes!$C$6:$D$25,2,FALSE),"")</f>
        <v>ASC SAULXURES</v>
      </c>
      <c r="F28" s="89"/>
      <c r="G28" s="89"/>
      <c r="H28" s="89"/>
      <c r="I28" s="89"/>
      <c r="J28" s="90"/>
      <c r="K28" s="97"/>
      <c r="L28" s="97"/>
      <c r="M28" s="97"/>
      <c r="N28" s="97"/>
      <c r="O28" s="97"/>
      <c r="P28" s="97"/>
      <c r="Q28" s="97"/>
      <c r="R28" s="97"/>
      <c r="S28" s="97"/>
      <c r="T28" s="62"/>
    </row>
    <row r="29" spans="1:20" s="43" customFormat="1" ht="30" customHeight="1">
      <c r="A29" s="62"/>
      <c r="B29" s="222" t="str">
        <f>IF($O$13&gt;$Q$13,$M$13,$R$13)</f>
        <v>D4</v>
      </c>
      <c r="C29" s="174">
        <v>9</v>
      </c>
      <c r="D29" s="88" t="s">
        <v>127</v>
      </c>
      <c r="E29" s="89" t="str">
        <f>IF($F$11&lt;&gt;"",VLOOKUP(B29,Equipes!$C$6:$D$25,2,FALSE),"")</f>
        <v>ES LANEUVEUVILLE</v>
      </c>
      <c r="F29" s="89"/>
      <c r="G29" s="89"/>
      <c r="H29" s="89"/>
      <c r="I29" s="89"/>
      <c r="J29" s="90"/>
      <c r="K29" s="97"/>
      <c r="L29" s="97"/>
      <c r="M29" s="97"/>
      <c r="N29" s="97"/>
      <c r="O29" s="97"/>
      <c r="P29" s="97"/>
      <c r="Q29" s="97"/>
      <c r="R29" s="97"/>
      <c r="S29" s="97"/>
      <c r="T29" s="62"/>
    </row>
    <row r="30" spans="1:20" s="43" customFormat="1" ht="30" customHeight="1">
      <c r="A30" s="62"/>
      <c r="B30" s="222" t="str">
        <f>IF($O$13&lt;$Q$13,$M$13,$R$13)</f>
        <v>C2</v>
      </c>
      <c r="C30" s="174">
        <v>10</v>
      </c>
      <c r="D30" s="88" t="s">
        <v>127</v>
      </c>
      <c r="E30" s="89" t="str">
        <f>IF($F$11&lt;&gt;"",VLOOKUP(B30,Equipes!$C$6:$D$25,2,FALSE),"")</f>
        <v>CSO BLENOD</v>
      </c>
      <c r="F30" s="89"/>
      <c r="G30" s="89"/>
      <c r="H30" s="89"/>
      <c r="I30" s="89"/>
      <c r="J30" s="90"/>
      <c r="K30" s="97"/>
      <c r="L30" s="97"/>
      <c r="M30" s="97"/>
      <c r="N30" s="97"/>
      <c r="O30" s="97"/>
      <c r="P30" s="97"/>
      <c r="Q30" s="97"/>
      <c r="R30" s="97"/>
      <c r="S30" s="97"/>
      <c r="T30" s="62"/>
    </row>
    <row r="31" spans="1:20" s="43" customFormat="1" ht="30" customHeight="1">
      <c r="A31" s="62"/>
      <c r="B31" s="222" t="str">
        <f>IF($F$13&gt;$H$13,$D$13,$I$13)</f>
        <v>B4</v>
      </c>
      <c r="C31" s="174">
        <v>11</v>
      </c>
      <c r="D31" s="88" t="s">
        <v>127</v>
      </c>
      <c r="E31" s="89" t="str">
        <f>IF($F$11&lt;&gt;"",VLOOKUP(B31,Equipes!$C$6:$D$25,2,FALSE),"")</f>
        <v>ST ETIENNE LES REMIREMONT</v>
      </c>
      <c r="F31" s="89"/>
      <c r="G31" s="89"/>
      <c r="H31" s="89"/>
      <c r="I31" s="89"/>
      <c r="J31" s="90"/>
      <c r="K31" s="97"/>
      <c r="L31" s="97"/>
      <c r="M31" s="97"/>
      <c r="N31" s="97"/>
      <c r="O31" s="97"/>
      <c r="P31" s="97"/>
      <c r="Q31" s="97"/>
      <c r="R31" s="97"/>
      <c r="S31" s="97"/>
      <c r="T31" s="62"/>
    </row>
    <row r="32" spans="2:19" s="43" customFormat="1" ht="30" customHeight="1">
      <c r="B32" s="222" t="str">
        <f>IF($F$13&lt;$H$13,$D$13,$I$13)</f>
        <v>A2</v>
      </c>
      <c r="C32" s="174">
        <v>12</v>
      </c>
      <c r="D32" s="88" t="s">
        <v>127</v>
      </c>
      <c r="E32" s="89" t="str">
        <f>IF($F$11&lt;&gt;"",VLOOKUP(B32,Equipes!$C$6:$D$25,2,FALSE),"")</f>
        <v>OUDJA</v>
      </c>
      <c r="F32" s="89"/>
      <c r="G32" s="89"/>
      <c r="H32" s="89"/>
      <c r="I32" s="89"/>
      <c r="J32" s="90"/>
      <c r="K32" s="97"/>
      <c r="L32" s="97"/>
      <c r="M32" s="97"/>
      <c r="N32" s="97"/>
      <c r="O32" s="97"/>
      <c r="P32" s="97"/>
      <c r="Q32" s="97"/>
      <c r="R32" s="97"/>
      <c r="S32" s="97"/>
    </row>
    <row r="33" spans="1:20" s="43" customFormat="1" ht="30" customHeight="1">
      <c r="A33" s="62"/>
      <c r="B33" s="222" t="str">
        <f>IF($O$12&gt;$Q$12,$M$12,$R$12)</f>
        <v>D5</v>
      </c>
      <c r="C33" s="174">
        <v>13</v>
      </c>
      <c r="D33" s="88" t="s">
        <v>127</v>
      </c>
      <c r="E33" s="89" t="str">
        <f>IF($F$11&lt;&gt;"",VLOOKUP(B33,Equipes!$C$6:$D$25,2,FALSE),"")</f>
        <v>FC NEUFCHATEAU</v>
      </c>
      <c r="F33" s="89"/>
      <c r="G33" s="89"/>
      <c r="H33" s="89"/>
      <c r="I33" s="89"/>
      <c r="J33" s="90"/>
      <c r="K33" s="97"/>
      <c r="L33" s="97"/>
      <c r="M33" s="97"/>
      <c r="N33" s="97"/>
      <c r="O33" s="97"/>
      <c r="P33" s="97"/>
      <c r="Q33" s="97"/>
      <c r="R33" s="97"/>
      <c r="S33" s="97"/>
      <c r="T33" s="62"/>
    </row>
    <row r="34" spans="1:20" s="43" customFormat="1" ht="30" customHeight="1">
      <c r="A34" s="62"/>
      <c r="B34" s="222" t="str">
        <f>IF($O$12&lt;$Q$12,$M$12,$R$12)</f>
        <v>C1</v>
      </c>
      <c r="C34" s="174">
        <v>14</v>
      </c>
      <c r="D34" s="88" t="s">
        <v>127</v>
      </c>
      <c r="E34" s="89" t="str">
        <f>IF($F$11&lt;&gt;"",VLOOKUP(B34,Equipes!$C$6:$D$25,2,FALSE),"")</f>
        <v>G.S.N.M. 2</v>
      </c>
      <c r="F34" s="89"/>
      <c r="G34" s="89"/>
      <c r="H34" s="89"/>
      <c r="I34" s="89"/>
      <c r="J34" s="90"/>
      <c r="K34" s="97"/>
      <c r="L34" s="97"/>
      <c r="M34" s="97"/>
      <c r="N34" s="97"/>
      <c r="O34" s="97"/>
      <c r="P34" s="97"/>
      <c r="Q34" s="97"/>
      <c r="R34" s="97"/>
      <c r="S34" s="97"/>
      <c r="T34" s="62"/>
    </row>
    <row r="35" spans="1:20" s="43" customFormat="1" ht="30" customHeight="1">
      <c r="A35" s="62"/>
      <c r="B35" s="222" t="str">
        <f>IF($F$12&gt;$H$12,$D$12,$I$12)</f>
        <v>B5</v>
      </c>
      <c r="C35" s="174">
        <v>15</v>
      </c>
      <c r="D35" s="88" t="s">
        <v>127</v>
      </c>
      <c r="E35" s="89" t="str">
        <f>IF($F$11&lt;&gt;"",VLOOKUP(B35,Equipes!$C$6:$D$25,2,FALSE),"")</f>
        <v>FC NOMENY</v>
      </c>
      <c r="F35" s="89"/>
      <c r="G35" s="89"/>
      <c r="H35" s="89"/>
      <c r="I35" s="89"/>
      <c r="J35" s="90"/>
      <c r="K35" s="97"/>
      <c r="L35" s="97"/>
      <c r="M35" s="97"/>
      <c r="N35" s="97"/>
      <c r="O35" s="97"/>
      <c r="P35" s="97"/>
      <c r="Q35" s="97"/>
      <c r="R35" s="97"/>
      <c r="S35" s="97"/>
      <c r="T35" s="62"/>
    </row>
    <row r="36" spans="1:20" s="43" customFormat="1" ht="30" customHeight="1">
      <c r="A36" s="62"/>
      <c r="B36" s="222" t="str">
        <f>IF($F$12&lt;$H$12,$D$12,$I$12)</f>
        <v>A1</v>
      </c>
      <c r="C36" s="174">
        <v>16</v>
      </c>
      <c r="D36" s="88" t="s">
        <v>127</v>
      </c>
      <c r="E36" s="89" t="str">
        <f>IF($F$11&lt;&gt;"",VLOOKUP(B36,Equipes!$C$6:$D$25,2,FALSE),"")</f>
        <v>G.S.N.M. 1</v>
      </c>
      <c r="F36" s="89"/>
      <c r="G36" s="89"/>
      <c r="H36" s="89"/>
      <c r="I36" s="89"/>
      <c r="J36" s="90"/>
      <c r="K36" s="97"/>
      <c r="L36" s="97"/>
      <c r="M36" s="97"/>
      <c r="N36" s="97"/>
      <c r="O36" s="97"/>
      <c r="P36" s="97"/>
      <c r="Q36" s="97"/>
      <c r="R36" s="97"/>
      <c r="S36" s="97"/>
      <c r="T36" s="62"/>
    </row>
    <row r="37" spans="2:19" ht="30" customHeight="1">
      <c r="B37" s="222" t="str">
        <f>IF($O$11&gt;$Q$11,$M$11,$R$11)</f>
        <v>B3</v>
      </c>
      <c r="C37" s="174">
        <v>17</v>
      </c>
      <c r="D37" s="88" t="s">
        <v>127</v>
      </c>
      <c r="E37" s="89" t="str">
        <f>IF($F$11&lt;&gt;"",VLOOKUP(B37,Equipes!$C$6:$D$25,2,FALSE),"")</f>
        <v>OL FROUARD POMPEY</v>
      </c>
      <c r="F37" s="89"/>
      <c r="G37" s="89"/>
      <c r="H37" s="89"/>
      <c r="I37" s="89"/>
      <c r="J37" s="90"/>
      <c r="K37" s="219"/>
      <c r="L37" s="219"/>
      <c r="M37" s="219"/>
      <c r="N37" s="219"/>
      <c r="O37" s="219"/>
      <c r="P37" s="219"/>
      <c r="Q37" s="219"/>
      <c r="R37" s="219"/>
      <c r="S37" s="219"/>
    </row>
    <row r="38" spans="2:19" ht="30" customHeight="1">
      <c r="B38" s="222" t="str">
        <f>IF($O$11&lt;$Q$11,$M$11,$R$11)</f>
        <v>C4</v>
      </c>
      <c r="C38" s="174">
        <v>18</v>
      </c>
      <c r="D38" s="88" t="s">
        <v>127</v>
      </c>
      <c r="E38" s="89" t="str">
        <f>IF($F$11&lt;&gt;"",VLOOKUP(B38,Equipes!$C$6:$D$25,2,FALSE),"")</f>
        <v>COS VILLERS</v>
      </c>
      <c r="F38" s="89"/>
      <c r="G38" s="89"/>
      <c r="H38" s="89"/>
      <c r="I38" s="89"/>
      <c r="J38" s="90"/>
      <c r="K38" s="219"/>
      <c r="L38" s="219"/>
      <c r="M38" s="219"/>
      <c r="N38" s="219"/>
      <c r="O38" s="219"/>
      <c r="P38" s="219"/>
      <c r="Q38" s="219"/>
      <c r="R38" s="219"/>
      <c r="S38" s="219"/>
    </row>
    <row r="39" spans="2:19" ht="30" customHeight="1">
      <c r="B39" s="222" t="str">
        <f>IF($F$11&gt;$H$11,$D$11,$I$11)</f>
        <v>A4</v>
      </c>
      <c r="C39" s="174">
        <v>19</v>
      </c>
      <c r="D39" s="88" t="s">
        <v>127</v>
      </c>
      <c r="E39" s="89" t="str">
        <f>IF($F$11&lt;&gt;"",VLOOKUP(B39,Equipes!$C$6:$D$25,2,FALSE),"")</f>
        <v>FC TONNOY</v>
      </c>
      <c r="F39" s="89"/>
      <c r="G39" s="89"/>
      <c r="H39" s="89"/>
      <c r="I39" s="89"/>
      <c r="J39" s="90"/>
      <c r="K39" s="219"/>
      <c r="L39" s="219"/>
      <c r="M39" s="219"/>
      <c r="N39" s="219"/>
      <c r="O39" s="219"/>
      <c r="P39" s="219"/>
      <c r="Q39" s="219"/>
      <c r="R39" s="219"/>
      <c r="S39" s="219"/>
    </row>
    <row r="40" spans="2:19" ht="30" customHeight="1">
      <c r="B40" s="222" t="str">
        <f>IF($F$11&lt;$H$11,$D$11,$I$11)</f>
        <v>D3</v>
      </c>
      <c r="C40" s="174">
        <v>20</v>
      </c>
      <c r="D40" s="88" t="s">
        <v>127</v>
      </c>
      <c r="E40" s="89" t="str">
        <f>IF($F$11&lt;&gt;"",VLOOKUP(B40,Equipes!$C$6:$D$25,2,FALSE),"")</f>
        <v>ES PONT A MOUSSON</v>
      </c>
      <c r="F40" s="89"/>
      <c r="G40" s="89"/>
      <c r="H40" s="89"/>
      <c r="I40" s="89"/>
      <c r="J40" s="90"/>
      <c r="K40" s="219"/>
      <c r="L40" s="219"/>
      <c r="M40" s="219"/>
      <c r="N40" s="219"/>
      <c r="O40" s="219"/>
      <c r="P40" s="219"/>
      <c r="Q40" s="219"/>
      <c r="R40" s="219"/>
      <c r="S40" s="219"/>
    </row>
  </sheetData>
  <sheetProtection/>
  <mergeCells count="5">
    <mergeCell ref="C19:E19"/>
    <mergeCell ref="B2:S2"/>
    <mergeCell ref="B6:S6"/>
    <mergeCell ref="B8:S8"/>
    <mergeCell ref="B4:S4"/>
  </mergeCells>
  <printOptions horizontalCentered="1"/>
  <pageMargins left="0" right="0" top="0.35433070866141736" bottom="0.15748031496062992" header="0.31496062992125984" footer="0.31496062992125984"/>
  <pageSetup fitToHeight="1" fitToWidth="1" orientation="portrait" paperSize="9" scale="62" r:id="rId2"/>
  <drawing r:id="rId1"/>
</worksheet>
</file>

<file path=xl/worksheets/sheet6.xml><?xml version="1.0" encoding="utf-8"?>
<worksheet xmlns="http://schemas.openxmlformats.org/spreadsheetml/2006/main" xmlns:r="http://schemas.openxmlformats.org/officeDocument/2006/relationships">
  <sheetPr>
    <tabColor rgb="FF00B050"/>
  </sheetPr>
  <dimension ref="A1:CB22"/>
  <sheetViews>
    <sheetView zoomScalePageLayoutView="0" workbookViewId="0" topLeftCell="A1">
      <selection activeCell="K2" sqref="K2"/>
    </sheetView>
  </sheetViews>
  <sheetFormatPr defaultColWidth="11.421875" defaultRowHeight="12.75"/>
  <cols>
    <col min="1" max="1" width="6.7109375" style="188" customWidth="1"/>
    <col min="2" max="2" width="10.28125" style="36" customWidth="1"/>
    <col min="3" max="3" width="4.28125" style="36" customWidth="1"/>
    <col min="4" max="4" width="2.8515625" style="0" customWidth="1"/>
    <col min="5" max="5" width="29.57421875" style="0" customWidth="1"/>
    <col min="6" max="81" width="5.7109375" style="0" customWidth="1"/>
  </cols>
  <sheetData>
    <row r="1" spans="1:3" ht="12.75">
      <c r="A1" s="181" t="s">
        <v>147</v>
      </c>
      <c r="B1" s="320" t="s">
        <v>150</v>
      </c>
      <c r="C1" s="321"/>
    </row>
    <row r="2" spans="1:5" ht="19.5" customHeight="1">
      <c r="A2" s="182" t="s">
        <v>70</v>
      </c>
      <c r="B2" s="320"/>
      <c r="C2" s="321"/>
      <c r="D2" s="183"/>
      <c r="E2" s="183" t="s">
        <v>148</v>
      </c>
    </row>
    <row r="3" spans="1:80" ht="21" customHeight="1">
      <c r="A3" s="190">
        <f>IF(F3&lt;&gt;"",MODE(F3:CB3),"")</f>
        <v>9</v>
      </c>
      <c r="B3" s="189">
        <f>IF(F3&lt;&gt;"",COUNTIF(F3:CB3,A3),"")</f>
        <v>3</v>
      </c>
      <c r="C3" s="187" t="s">
        <v>149</v>
      </c>
      <c r="D3" s="185" t="s">
        <v>21</v>
      </c>
      <c r="E3" s="186" t="str">
        <f>VLOOKUP(D3,Equipes!$C$6:$D$25,2,FALSE)</f>
        <v>G.S.N.M. 1</v>
      </c>
      <c r="F3" s="184">
        <v>9</v>
      </c>
      <c r="G3" s="184">
        <v>9</v>
      </c>
      <c r="H3" s="184">
        <v>9</v>
      </c>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row>
    <row r="4" spans="1:80" ht="21" customHeight="1">
      <c r="A4" s="190">
        <f aca="true" t="shared" si="0" ref="A4:A10">IF(F4&lt;&gt;"",MODE(F4:CB4),"")</f>
      </c>
      <c r="B4" s="189">
        <f aca="true" t="shared" si="1" ref="B4:B10">IF(F4&lt;&gt;"",COUNTIF(F4:CB4,A4),"")</f>
      </c>
      <c r="C4" s="187" t="s">
        <v>149</v>
      </c>
      <c r="D4" s="185" t="s">
        <v>22</v>
      </c>
      <c r="E4" s="186" t="str">
        <f>VLOOKUP(D4,Equipes!$C$6:$D$25,2,FALSE)</f>
        <v>OUDJA</v>
      </c>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N4" s="184"/>
      <c r="BO4" s="184"/>
      <c r="BP4" s="184"/>
      <c r="BQ4" s="184"/>
      <c r="BR4" s="184"/>
      <c r="BS4" s="184"/>
      <c r="BT4" s="184"/>
      <c r="BU4" s="184"/>
      <c r="BV4" s="184"/>
      <c r="BW4" s="184"/>
      <c r="BX4" s="184"/>
      <c r="BY4" s="184"/>
      <c r="BZ4" s="184"/>
      <c r="CA4" s="184"/>
      <c r="CB4" s="184"/>
    </row>
    <row r="5" spans="1:80" ht="21" customHeight="1">
      <c r="A5" s="190">
        <f t="shared" si="0"/>
      </c>
      <c r="B5" s="189">
        <f t="shared" si="1"/>
      </c>
      <c r="C5" s="187" t="s">
        <v>149</v>
      </c>
      <c r="D5" s="185" t="s">
        <v>23</v>
      </c>
      <c r="E5" s="186" t="str">
        <f>VLOOKUP(D5,Equipes!$C$6:$D$25,2,FALSE)</f>
        <v>ASC SAULXURES</v>
      </c>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4"/>
      <c r="BS5" s="184"/>
      <c r="BT5" s="184"/>
      <c r="BU5" s="184"/>
      <c r="BV5" s="184"/>
      <c r="BW5" s="184"/>
      <c r="BX5" s="184"/>
      <c r="BY5" s="184"/>
      <c r="BZ5" s="184"/>
      <c r="CA5" s="184"/>
      <c r="CB5" s="184"/>
    </row>
    <row r="6" spans="1:80" ht="21" customHeight="1">
      <c r="A6" s="190">
        <f t="shared" si="0"/>
      </c>
      <c r="B6" s="189">
        <f t="shared" si="1"/>
      </c>
      <c r="C6" s="187" t="s">
        <v>149</v>
      </c>
      <c r="D6" s="185" t="s">
        <v>24</v>
      </c>
      <c r="E6" s="186" t="str">
        <f>VLOOKUP(D6,Equipes!$C$6:$D$25,2,FALSE)</f>
        <v>FC TONNOY</v>
      </c>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4"/>
      <c r="BH6" s="184"/>
      <c r="BI6" s="184"/>
      <c r="BJ6" s="184"/>
      <c r="BK6" s="184"/>
      <c r="BL6" s="184"/>
      <c r="BM6" s="184"/>
      <c r="BN6" s="184"/>
      <c r="BO6" s="184"/>
      <c r="BP6" s="184"/>
      <c r="BQ6" s="184"/>
      <c r="BR6" s="184"/>
      <c r="BS6" s="184"/>
      <c r="BT6" s="184"/>
      <c r="BU6" s="184"/>
      <c r="BV6" s="184"/>
      <c r="BW6" s="184"/>
      <c r="BX6" s="184"/>
      <c r="BY6" s="184"/>
      <c r="BZ6" s="184"/>
      <c r="CA6" s="184"/>
      <c r="CB6" s="184"/>
    </row>
    <row r="7" spans="1:80" ht="21" customHeight="1">
      <c r="A7" s="190">
        <f t="shared" si="0"/>
      </c>
      <c r="B7" s="189">
        <f t="shared" si="1"/>
      </c>
      <c r="C7" s="187" t="s">
        <v>149</v>
      </c>
      <c r="D7" s="185" t="s">
        <v>37</v>
      </c>
      <c r="E7" s="186" t="str">
        <f>VLOOKUP(D7,Equipes!$C$6:$D$25,2,FALSE)</f>
        <v>AS DOMMARTIN</v>
      </c>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c r="BI7" s="184"/>
      <c r="BJ7" s="184"/>
      <c r="BK7" s="184"/>
      <c r="BL7" s="184"/>
      <c r="BM7" s="184"/>
      <c r="BN7" s="184"/>
      <c r="BO7" s="184"/>
      <c r="BP7" s="184"/>
      <c r="BQ7" s="184"/>
      <c r="BR7" s="184"/>
      <c r="BS7" s="184"/>
      <c r="BT7" s="184"/>
      <c r="BU7" s="184"/>
      <c r="BV7" s="184"/>
      <c r="BW7" s="184"/>
      <c r="BX7" s="184"/>
      <c r="BY7" s="184"/>
      <c r="BZ7" s="184"/>
      <c r="CA7" s="184"/>
      <c r="CB7" s="184"/>
    </row>
    <row r="8" spans="1:80" ht="21" customHeight="1">
      <c r="A8" s="190">
        <f t="shared" si="0"/>
      </c>
      <c r="B8" s="189">
        <f t="shared" si="1"/>
      </c>
      <c r="C8" s="187" t="s">
        <v>149</v>
      </c>
      <c r="D8" s="185" t="s">
        <v>25</v>
      </c>
      <c r="E8" s="186" t="str">
        <f>VLOOKUP(D8,Equipes!$C$6:$D$25,2,FALSE)</f>
        <v>A.S.N.L.</v>
      </c>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4"/>
      <c r="BJ8" s="184"/>
      <c r="BK8" s="184"/>
      <c r="BL8" s="184"/>
      <c r="BM8" s="184"/>
      <c r="BN8" s="184"/>
      <c r="BO8" s="184"/>
      <c r="BP8" s="184"/>
      <c r="BQ8" s="184"/>
      <c r="BR8" s="184"/>
      <c r="BS8" s="184"/>
      <c r="BT8" s="184"/>
      <c r="BU8" s="184"/>
      <c r="BV8" s="184"/>
      <c r="BW8" s="184"/>
      <c r="BX8" s="184"/>
      <c r="BY8" s="184"/>
      <c r="BZ8" s="184"/>
      <c r="CA8" s="184"/>
      <c r="CB8" s="184"/>
    </row>
    <row r="9" spans="1:80" ht="21" customHeight="1">
      <c r="A9" s="190">
        <f t="shared" si="0"/>
      </c>
      <c r="B9" s="189">
        <f t="shared" si="1"/>
      </c>
      <c r="C9" s="187" t="s">
        <v>149</v>
      </c>
      <c r="D9" s="185" t="s">
        <v>26</v>
      </c>
      <c r="E9" s="186" t="str">
        <f>VLOOKUP(D9,Equipes!$C$6:$D$25,2,FALSE)</f>
        <v>JARVILLE</v>
      </c>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c r="BY9" s="184"/>
      <c r="BZ9" s="184"/>
      <c r="CA9" s="184"/>
      <c r="CB9" s="184"/>
    </row>
    <row r="10" spans="1:80" ht="21" customHeight="1">
      <c r="A10" s="190">
        <f t="shared" si="0"/>
      </c>
      <c r="B10" s="189">
        <f t="shared" si="1"/>
      </c>
      <c r="C10" s="187" t="s">
        <v>149</v>
      </c>
      <c r="D10" s="185" t="s">
        <v>27</v>
      </c>
      <c r="E10" s="186" t="str">
        <f>VLOOKUP(D10,Equipes!$C$6:$D$25,2,FALSE)</f>
        <v>OL FROUARD POMPEY</v>
      </c>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184"/>
      <c r="BK10" s="184"/>
      <c r="BL10" s="184"/>
      <c r="BM10" s="184"/>
      <c r="BN10" s="184"/>
      <c r="BO10" s="184"/>
      <c r="BP10" s="184"/>
      <c r="BQ10" s="184"/>
      <c r="BR10" s="184"/>
      <c r="BS10" s="184"/>
      <c r="BT10" s="184"/>
      <c r="BU10" s="184"/>
      <c r="BV10" s="184"/>
      <c r="BW10" s="184"/>
      <c r="BX10" s="184"/>
      <c r="BY10" s="184"/>
      <c r="BZ10" s="184"/>
      <c r="CA10" s="184"/>
      <c r="CB10" s="184"/>
    </row>
    <row r="11" spans="1:80" ht="21" customHeight="1">
      <c r="A11" s="190">
        <f aca="true" t="shared" si="2" ref="A11:A22">IF(F11&lt;&gt;"",MODE(F11:CB11),"")</f>
      </c>
      <c r="B11" s="189">
        <f aca="true" t="shared" si="3" ref="B11:B22">IF(F11&lt;&gt;"",COUNTIF(F11:CB11,A11),"")</f>
      </c>
      <c r="C11" s="187" t="s">
        <v>149</v>
      </c>
      <c r="D11" s="185" t="s">
        <v>28</v>
      </c>
      <c r="E11" s="186" t="str">
        <f>VLOOKUP(D11,Equipes!$C$6:$D$25,2,FALSE)</f>
        <v>ST ETIENNE LES REMIREMONT</v>
      </c>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4"/>
      <c r="BJ11" s="184"/>
      <c r="BK11" s="184"/>
      <c r="BL11" s="184"/>
      <c r="BM11" s="184"/>
      <c r="BN11" s="184"/>
      <c r="BO11" s="184"/>
      <c r="BP11" s="184"/>
      <c r="BQ11" s="184"/>
      <c r="BR11" s="184"/>
      <c r="BS11" s="184"/>
      <c r="BT11" s="184"/>
      <c r="BU11" s="184"/>
      <c r="BV11" s="184"/>
      <c r="BW11" s="184"/>
      <c r="BX11" s="184"/>
      <c r="BY11" s="184"/>
      <c r="BZ11" s="184"/>
      <c r="CA11" s="184"/>
      <c r="CB11" s="184"/>
    </row>
    <row r="12" spans="1:80" ht="21" customHeight="1">
      <c r="A12" s="190">
        <f t="shared" si="2"/>
      </c>
      <c r="B12" s="189">
        <f t="shared" si="3"/>
      </c>
      <c r="C12" s="187" t="s">
        <v>149</v>
      </c>
      <c r="D12" s="185" t="s">
        <v>38</v>
      </c>
      <c r="E12" s="186" t="str">
        <f>VLOOKUP(D12,Equipes!$C$6:$D$25,2,FALSE)</f>
        <v>FC NOMENY</v>
      </c>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c r="BZ12" s="184"/>
      <c r="CA12" s="184"/>
      <c r="CB12" s="184"/>
    </row>
    <row r="13" spans="1:80" ht="21" customHeight="1">
      <c r="A13" s="190">
        <f t="shared" si="2"/>
      </c>
      <c r="B13" s="189">
        <f t="shared" si="3"/>
      </c>
      <c r="C13" s="187" t="s">
        <v>149</v>
      </c>
      <c r="D13" s="185" t="s">
        <v>102</v>
      </c>
      <c r="E13" s="186" t="str">
        <f>VLOOKUP(D13,Equipes!$C$6:$D$25,2,FALSE)</f>
        <v>G.S.N.M. 2</v>
      </c>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184"/>
      <c r="BK13" s="184"/>
      <c r="BL13" s="184"/>
      <c r="BM13" s="184"/>
      <c r="BN13" s="184"/>
      <c r="BO13" s="184"/>
      <c r="BP13" s="184"/>
      <c r="BQ13" s="184"/>
      <c r="BR13" s="184"/>
      <c r="BS13" s="184"/>
      <c r="BT13" s="184"/>
      <c r="BU13" s="184"/>
      <c r="BV13" s="184"/>
      <c r="BW13" s="184"/>
      <c r="BX13" s="184"/>
      <c r="BY13" s="184"/>
      <c r="BZ13" s="184"/>
      <c r="CA13" s="184"/>
      <c r="CB13" s="184"/>
    </row>
    <row r="14" spans="1:80" ht="21" customHeight="1">
      <c r="A14" s="190">
        <f t="shared" si="2"/>
      </c>
      <c r="B14" s="189">
        <f t="shared" si="3"/>
      </c>
      <c r="C14" s="187" t="s">
        <v>149</v>
      </c>
      <c r="D14" s="185" t="s">
        <v>103</v>
      </c>
      <c r="E14" s="186" t="str">
        <f>VLOOKUP(D14,Equipes!$C$6:$D$25,2,FALSE)</f>
        <v>CSO BLENOD</v>
      </c>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row>
    <row r="15" spans="1:80" ht="21" customHeight="1">
      <c r="A15" s="190">
        <f t="shared" si="2"/>
      </c>
      <c r="B15" s="189">
        <f t="shared" si="3"/>
      </c>
      <c r="C15" s="187" t="s">
        <v>149</v>
      </c>
      <c r="D15" s="185" t="s">
        <v>104</v>
      </c>
      <c r="E15" s="186" t="str">
        <f>VLOOKUP(D15,Equipes!$C$6:$D$25,2,FALSE)</f>
        <v>AS STE MARIE AUX CHENES</v>
      </c>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row>
    <row r="16" spans="1:80" ht="21" customHeight="1">
      <c r="A16" s="190">
        <f t="shared" si="2"/>
      </c>
      <c r="B16" s="189">
        <f t="shared" si="3"/>
      </c>
      <c r="C16" s="187" t="s">
        <v>149</v>
      </c>
      <c r="D16" s="185" t="s">
        <v>105</v>
      </c>
      <c r="E16" s="186" t="str">
        <f>VLOOKUP(D16,Equipes!$C$6:$D$25,2,FALSE)</f>
        <v>COS VILLERS</v>
      </c>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c r="BQ16" s="184"/>
      <c r="BR16" s="184"/>
      <c r="BS16" s="184"/>
      <c r="BT16" s="184"/>
      <c r="BU16" s="184"/>
      <c r="BV16" s="184"/>
      <c r="BW16" s="184"/>
      <c r="BX16" s="184"/>
      <c r="BY16" s="184"/>
      <c r="BZ16" s="184"/>
      <c r="CA16" s="184"/>
      <c r="CB16" s="184"/>
    </row>
    <row r="17" spans="1:80" ht="21" customHeight="1">
      <c r="A17" s="190">
        <f t="shared" si="2"/>
      </c>
      <c r="B17" s="189">
        <f t="shared" si="3"/>
      </c>
      <c r="C17" s="187" t="s">
        <v>149</v>
      </c>
      <c r="D17" s="185" t="s">
        <v>106</v>
      </c>
      <c r="E17" s="186" t="str">
        <f>VLOOKUP(D17,Equipes!$C$6:$D$25,2,FALSE)</f>
        <v>ROUSSY ZOOFFTGEN</v>
      </c>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row>
    <row r="18" spans="1:80" ht="21" customHeight="1">
      <c r="A18" s="190">
        <f t="shared" si="2"/>
      </c>
      <c r="B18" s="189">
        <f t="shared" si="3"/>
      </c>
      <c r="C18" s="187" t="s">
        <v>149</v>
      </c>
      <c r="D18" s="185" t="s">
        <v>107</v>
      </c>
      <c r="E18" s="186" t="str">
        <f>VLOOKUP(D18,Equipes!$C$6:$D$25,2,FALSE)</f>
        <v>NANCY HAUSSONVILLE</v>
      </c>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4"/>
      <c r="BW18" s="184"/>
      <c r="BX18" s="184"/>
      <c r="BY18" s="184"/>
      <c r="BZ18" s="184"/>
      <c r="CA18" s="184"/>
      <c r="CB18" s="184"/>
    </row>
    <row r="19" spans="1:80" ht="21" customHeight="1">
      <c r="A19" s="190">
        <f t="shared" si="2"/>
      </c>
      <c r="B19" s="189">
        <f t="shared" si="3"/>
      </c>
      <c r="C19" s="187" t="s">
        <v>149</v>
      </c>
      <c r="D19" s="185" t="s">
        <v>108</v>
      </c>
      <c r="E19" s="186" t="str">
        <f>VLOOKUP(D19,Equipes!$C$6:$D$25,2,FALSE)</f>
        <v>HETTANGE GRANDE</v>
      </c>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row>
    <row r="20" spans="1:80" ht="21" customHeight="1">
      <c r="A20" s="190">
        <f t="shared" si="2"/>
      </c>
      <c r="B20" s="189">
        <f t="shared" si="3"/>
      </c>
      <c r="C20" s="187" t="s">
        <v>149</v>
      </c>
      <c r="D20" s="185" t="s">
        <v>109</v>
      </c>
      <c r="E20" s="186" t="str">
        <f>VLOOKUP(D20,Equipes!$C$6:$D$25,2,FALSE)</f>
        <v>ES PONT A MOUSSON</v>
      </c>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row>
    <row r="21" spans="1:80" ht="21" customHeight="1">
      <c r="A21" s="190">
        <f t="shared" si="2"/>
      </c>
      <c r="B21" s="189">
        <f t="shared" si="3"/>
      </c>
      <c r="C21" s="187" t="s">
        <v>149</v>
      </c>
      <c r="D21" s="185" t="s">
        <v>110</v>
      </c>
      <c r="E21" s="186" t="str">
        <f>VLOOKUP(D21,Equipes!$C$6:$D$25,2,FALSE)</f>
        <v>ES LANEUVEUVILLE</v>
      </c>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c r="BS21" s="184"/>
      <c r="BT21" s="184"/>
      <c r="BU21" s="184"/>
      <c r="BV21" s="184"/>
      <c r="BW21" s="184"/>
      <c r="BX21" s="184"/>
      <c r="BY21" s="184"/>
      <c r="BZ21" s="184"/>
      <c r="CA21" s="184"/>
      <c r="CB21" s="184"/>
    </row>
    <row r="22" spans="1:80" ht="21" customHeight="1">
      <c r="A22" s="190">
        <f t="shared" si="2"/>
      </c>
      <c r="B22" s="189">
        <f t="shared" si="3"/>
      </c>
      <c r="C22" s="187" t="s">
        <v>149</v>
      </c>
      <c r="D22" s="185" t="s">
        <v>111</v>
      </c>
      <c r="E22" s="186" t="str">
        <f>VLOOKUP(D22,Equipes!$C$6:$D$25,2,FALSE)</f>
        <v>FC NEUFCHATEAU</v>
      </c>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4"/>
      <c r="BT22" s="184"/>
      <c r="BU22" s="184"/>
      <c r="BV22" s="184"/>
      <c r="BW22" s="184"/>
      <c r="BX22" s="184"/>
      <c r="BY22" s="184"/>
      <c r="BZ22" s="184"/>
      <c r="CA22" s="184"/>
      <c r="CB22" s="184"/>
    </row>
  </sheetData>
  <sheetProtection/>
  <mergeCells count="1">
    <mergeCell ref="B1:C2"/>
  </mergeCells>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R30"/>
  <sheetViews>
    <sheetView zoomScalePageLayoutView="0" workbookViewId="0" topLeftCell="A1">
      <selection activeCell="K8" sqref="K8"/>
    </sheetView>
  </sheetViews>
  <sheetFormatPr defaultColWidth="11.421875" defaultRowHeight="12.75"/>
  <cols>
    <col min="1" max="1" width="9.8515625" style="0" customWidth="1"/>
    <col min="2" max="4" width="26.7109375" style="0" customWidth="1"/>
  </cols>
  <sheetData>
    <row r="1" spans="1:18" ht="30.75">
      <c r="A1" s="322" t="s">
        <v>79</v>
      </c>
      <c r="B1" s="322"/>
      <c r="C1" s="322"/>
      <c r="D1" s="322"/>
      <c r="E1" s="86"/>
      <c r="F1" s="86"/>
      <c r="G1" s="86"/>
      <c r="H1" s="86"/>
      <c r="I1" s="86"/>
      <c r="J1" s="139"/>
      <c r="K1" s="139"/>
      <c r="L1" s="139"/>
      <c r="M1" s="139"/>
      <c r="N1" s="139"/>
      <c r="O1" s="139"/>
      <c r="P1" s="139"/>
      <c r="Q1" s="139"/>
      <c r="R1" s="139"/>
    </row>
    <row r="2" spans="1:4" ht="23.25">
      <c r="A2" s="323" t="s">
        <v>146</v>
      </c>
      <c r="B2" s="323"/>
      <c r="C2" s="323"/>
      <c r="D2" s="323"/>
    </row>
    <row r="3" ht="13.5" thickBot="1"/>
    <row r="4" spans="1:5" ht="19.5" customHeight="1">
      <c r="A4" s="140" t="s">
        <v>73</v>
      </c>
      <c r="B4" s="141"/>
      <c r="C4" s="141"/>
      <c r="D4" s="142"/>
      <c r="E4" s="2"/>
    </row>
    <row r="5" spans="1:5" ht="19.5" customHeight="1" thickBot="1">
      <c r="A5" s="143" t="s">
        <v>74</v>
      </c>
      <c r="B5" s="144"/>
      <c r="C5" s="144"/>
      <c r="D5" s="138"/>
      <c r="E5" s="2"/>
    </row>
    <row r="7" spans="1:4" ht="22.5" customHeight="1">
      <c r="A7" s="145" t="s">
        <v>65</v>
      </c>
      <c r="B7" s="113"/>
      <c r="C7" s="146"/>
      <c r="D7" s="113"/>
    </row>
    <row r="8" spans="1:4" ht="22.5" customHeight="1">
      <c r="A8" s="145" t="s">
        <v>75</v>
      </c>
      <c r="B8" s="113"/>
      <c r="C8" s="147"/>
      <c r="D8" s="113"/>
    </row>
    <row r="9" spans="1:4" ht="22.5" customHeight="1">
      <c r="A9" s="145" t="s">
        <v>76</v>
      </c>
      <c r="B9" s="113"/>
      <c r="C9" s="147"/>
      <c r="D9" s="113"/>
    </row>
    <row r="11" ht="13.5" thickBot="1"/>
    <row r="12" spans="1:4" ht="19.5" customHeight="1" thickBot="1">
      <c r="A12" s="148" t="s">
        <v>70</v>
      </c>
      <c r="B12" s="149" t="s">
        <v>77</v>
      </c>
      <c r="C12" s="149" t="s">
        <v>78</v>
      </c>
      <c r="D12" s="150" t="s">
        <v>145</v>
      </c>
    </row>
    <row r="13" spans="1:4" ht="30" customHeight="1">
      <c r="A13" s="151"/>
      <c r="B13" s="151"/>
      <c r="C13" s="151"/>
      <c r="D13" s="151"/>
    </row>
    <row r="14" spans="1:4" ht="30" customHeight="1">
      <c r="A14" s="152"/>
      <c r="B14" s="152"/>
      <c r="C14" s="152"/>
      <c r="D14" s="152"/>
    </row>
    <row r="15" spans="1:4" ht="30" customHeight="1">
      <c r="A15" s="152"/>
      <c r="B15" s="152"/>
      <c r="C15" s="152"/>
      <c r="D15" s="152"/>
    </row>
    <row r="16" spans="1:4" ht="30" customHeight="1">
      <c r="A16" s="152"/>
      <c r="B16" s="152"/>
      <c r="C16" s="152"/>
      <c r="D16" s="152"/>
    </row>
    <row r="17" spans="1:4" ht="30" customHeight="1">
      <c r="A17" s="152"/>
      <c r="B17" s="152"/>
      <c r="C17" s="152"/>
      <c r="D17" s="152"/>
    </row>
    <row r="18" spans="1:4" ht="30" customHeight="1">
      <c r="A18" s="152"/>
      <c r="B18" s="152"/>
      <c r="C18" s="152"/>
      <c r="D18" s="152"/>
    </row>
    <row r="19" spans="1:4" ht="30" customHeight="1">
      <c r="A19" s="152"/>
      <c r="B19" s="152"/>
      <c r="C19" s="152"/>
      <c r="D19" s="152"/>
    </row>
    <row r="20" spans="1:4" ht="30" customHeight="1">
      <c r="A20" s="152"/>
      <c r="B20" s="152"/>
      <c r="C20" s="152"/>
      <c r="D20" s="152"/>
    </row>
    <row r="21" spans="1:4" ht="30" customHeight="1">
      <c r="A21" s="152"/>
      <c r="B21" s="152"/>
      <c r="C21" s="152"/>
      <c r="D21" s="152"/>
    </row>
    <row r="22" spans="1:4" ht="30" customHeight="1">
      <c r="A22" s="152"/>
      <c r="B22" s="152"/>
      <c r="C22" s="152"/>
      <c r="D22" s="152"/>
    </row>
    <row r="23" spans="1:4" ht="30" customHeight="1">
      <c r="A23" s="152"/>
      <c r="B23" s="152"/>
      <c r="C23" s="152"/>
      <c r="D23" s="152"/>
    </row>
    <row r="24" spans="1:4" ht="30" customHeight="1">
      <c r="A24" s="152"/>
      <c r="B24" s="152"/>
      <c r="C24" s="152"/>
      <c r="D24" s="152"/>
    </row>
    <row r="25" spans="1:4" ht="30" customHeight="1">
      <c r="A25" s="152"/>
      <c r="B25" s="152"/>
      <c r="C25" s="152"/>
      <c r="D25" s="152"/>
    </row>
    <row r="26" spans="1:4" ht="30" customHeight="1">
      <c r="A26" s="152"/>
      <c r="B26" s="152"/>
      <c r="C26" s="152"/>
      <c r="D26" s="152"/>
    </row>
    <row r="27" spans="1:4" ht="30" customHeight="1">
      <c r="A27" s="152"/>
      <c r="B27" s="152"/>
      <c r="C27" s="152"/>
      <c r="D27" s="152"/>
    </row>
    <row r="28" spans="1:4" ht="30" customHeight="1">
      <c r="A28" s="152"/>
      <c r="B28" s="152"/>
      <c r="C28" s="152"/>
      <c r="D28" s="152"/>
    </row>
    <row r="29" spans="1:4" ht="30" customHeight="1">
      <c r="A29" s="152"/>
      <c r="B29" s="152"/>
      <c r="C29" s="152"/>
      <c r="D29" s="152"/>
    </row>
    <row r="30" spans="1:4" ht="30" customHeight="1">
      <c r="A30" s="152"/>
      <c r="B30" s="152"/>
      <c r="C30" s="152"/>
      <c r="D30" s="152"/>
    </row>
  </sheetData>
  <sheetProtection/>
  <mergeCells count="2">
    <mergeCell ref="A1:D1"/>
    <mergeCell ref="A2:D2"/>
  </mergeCells>
  <printOptions horizontalCentered="1"/>
  <pageMargins left="0" right="0" top="0.984251968503937" bottom="0.984251968503937" header="0.5118110236220472" footer="0.5118110236220472"/>
  <pageSetup fitToHeight="1" fitToWidth="1" orientation="portrait" paperSize="9" scale="92" r:id="rId1"/>
</worksheet>
</file>

<file path=xl/worksheets/sheet8.xml><?xml version="1.0" encoding="utf-8"?>
<worksheet xmlns="http://schemas.openxmlformats.org/spreadsheetml/2006/main" xmlns:r="http://schemas.openxmlformats.org/officeDocument/2006/relationships">
  <sheetPr>
    <pageSetUpPr fitToPage="1"/>
  </sheetPr>
  <dimension ref="A1:R9"/>
  <sheetViews>
    <sheetView workbookViewId="0" topLeftCell="A2">
      <selection activeCell="D14" sqref="D14"/>
    </sheetView>
  </sheetViews>
  <sheetFormatPr defaultColWidth="11.421875" defaultRowHeight="12.75"/>
  <cols>
    <col min="1" max="1" width="9.8515625" style="0" customWidth="1"/>
    <col min="2" max="4" width="26.7109375" style="0" customWidth="1"/>
  </cols>
  <sheetData>
    <row r="1" spans="1:18" ht="30.75">
      <c r="A1" s="322" t="s">
        <v>79</v>
      </c>
      <c r="B1" s="322"/>
      <c r="C1" s="322"/>
      <c r="D1" s="322"/>
      <c r="E1" s="86"/>
      <c r="F1" s="86"/>
      <c r="G1" s="86"/>
      <c r="H1" s="86"/>
      <c r="I1" s="86"/>
      <c r="J1" s="139"/>
      <c r="K1" s="139"/>
      <c r="L1" s="139"/>
      <c r="M1" s="139"/>
      <c r="N1" s="139"/>
      <c r="O1" s="139"/>
      <c r="P1" s="139"/>
      <c r="Q1" s="139"/>
      <c r="R1" s="139"/>
    </row>
    <row r="2" spans="1:4" ht="23.25">
      <c r="A2" s="323" t="s">
        <v>146</v>
      </c>
      <c r="B2" s="323"/>
      <c r="C2" s="323"/>
      <c r="D2" s="323"/>
    </row>
    <row r="3" ht="13.5" thickBot="1"/>
    <row r="4" spans="1:5" ht="27.75" customHeight="1">
      <c r="A4" s="324" t="s">
        <v>151</v>
      </c>
      <c r="B4" s="325"/>
      <c r="C4" s="325"/>
      <c r="D4" s="326"/>
      <c r="E4" s="2"/>
    </row>
    <row r="5" spans="1:5" ht="19.5" customHeight="1" thickBot="1">
      <c r="A5" s="143" t="s">
        <v>153</v>
      </c>
      <c r="B5" s="144"/>
      <c r="C5" s="144"/>
      <c r="D5" s="138"/>
      <c r="E5" s="2"/>
    </row>
    <row r="7" spans="1:4" ht="22.5" customHeight="1">
      <c r="A7" s="297" t="s">
        <v>65</v>
      </c>
      <c r="B7" s="298"/>
      <c r="C7" s="146"/>
      <c r="D7" s="113"/>
    </row>
    <row r="8" spans="1:4" ht="22.5" customHeight="1">
      <c r="A8" s="145" t="s">
        <v>152</v>
      </c>
      <c r="B8" s="113"/>
      <c r="C8" s="147"/>
      <c r="D8" s="113"/>
    </row>
    <row r="9" spans="1:4" ht="22.5" customHeight="1">
      <c r="A9" s="145" t="s">
        <v>76</v>
      </c>
      <c r="B9" s="113"/>
      <c r="C9" s="147"/>
      <c r="D9" s="113"/>
    </row>
  </sheetData>
  <sheetProtection/>
  <mergeCells count="3">
    <mergeCell ref="A1:D1"/>
    <mergeCell ref="A2:D2"/>
    <mergeCell ref="A4:D4"/>
  </mergeCells>
  <printOptions horizontalCentered="1"/>
  <pageMargins left="0" right="0" top="0.984251968503937" bottom="0.984251968503937" header="0.5118110236220472" footer="0.5118110236220472"/>
  <pageSetup fitToHeight="1" fitToWidth="1" orientation="portrait" paperSize="9" r:id="rId1"/>
</worksheet>
</file>

<file path=xl/worksheets/sheet9.xml><?xml version="1.0" encoding="utf-8"?>
<worksheet xmlns="http://schemas.openxmlformats.org/spreadsheetml/2006/main" xmlns:r="http://schemas.openxmlformats.org/officeDocument/2006/relationships">
  <dimension ref="A2:T60"/>
  <sheetViews>
    <sheetView zoomScalePageLayoutView="0" workbookViewId="0" topLeftCell="A1">
      <selection activeCell="AB14" sqref="AB14"/>
    </sheetView>
  </sheetViews>
  <sheetFormatPr defaultColWidth="5.7109375" defaultRowHeight="16.5" customHeight="1"/>
  <cols>
    <col min="1" max="20" width="3.7109375" style="0" customWidth="1"/>
  </cols>
  <sheetData>
    <row r="2" spans="1:8" ht="18">
      <c r="A2" s="109" t="s">
        <v>62</v>
      </c>
      <c r="B2" s="110"/>
      <c r="C2" s="110"/>
      <c r="D2" s="111"/>
      <c r="E2" s="112"/>
      <c r="F2" s="113"/>
      <c r="H2" s="114" t="s">
        <v>71</v>
      </c>
    </row>
    <row r="3" ht="15.75">
      <c r="A3" s="39"/>
    </row>
    <row r="4" ht="4.5" customHeight="1"/>
    <row r="5" spans="1:20" s="114" customFormat="1" ht="15.75">
      <c r="A5" s="115" t="s">
        <v>63</v>
      </c>
      <c r="B5" s="116"/>
      <c r="C5" s="116"/>
      <c r="D5" s="117"/>
      <c r="E5" s="118"/>
      <c r="F5" s="119" t="s">
        <v>64</v>
      </c>
      <c r="G5" s="116"/>
      <c r="H5" s="116"/>
      <c r="I5" s="116"/>
      <c r="J5" s="120"/>
      <c r="K5" s="112" t="s">
        <v>65</v>
      </c>
      <c r="L5" s="116"/>
      <c r="M5" s="116"/>
      <c r="N5" s="117"/>
      <c r="O5" s="118"/>
      <c r="P5" s="119" t="s">
        <v>64</v>
      </c>
      <c r="Q5" s="116"/>
      <c r="R5" s="116"/>
      <c r="S5" s="116"/>
      <c r="T5" s="120"/>
    </row>
    <row r="6" spans="1:20" ht="12.75" customHeight="1">
      <c r="A6" s="121"/>
      <c r="B6" s="122"/>
      <c r="C6" s="122"/>
      <c r="D6" s="122"/>
      <c r="E6" s="123"/>
      <c r="F6" s="121"/>
      <c r="G6" s="124"/>
      <c r="H6" s="122"/>
      <c r="I6" s="122"/>
      <c r="J6" s="123"/>
      <c r="K6" s="121"/>
      <c r="L6" s="122"/>
      <c r="M6" s="122"/>
      <c r="N6" s="122"/>
      <c r="O6" s="123"/>
      <c r="P6" s="121"/>
      <c r="Q6" s="124"/>
      <c r="R6" s="122"/>
      <c r="S6" s="122"/>
      <c r="T6" s="123"/>
    </row>
    <row r="7" spans="1:20" ht="12.75" customHeight="1">
      <c r="A7" s="125"/>
      <c r="B7" s="126"/>
      <c r="C7" s="126"/>
      <c r="D7" s="126"/>
      <c r="E7" s="127"/>
      <c r="F7" s="125"/>
      <c r="G7" s="128"/>
      <c r="H7" s="126"/>
      <c r="I7" s="126"/>
      <c r="J7" s="127"/>
      <c r="K7" s="125"/>
      <c r="L7" s="126"/>
      <c r="M7" s="126"/>
      <c r="N7" s="126"/>
      <c r="O7" s="127"/>
      <c r="P7" s="125"/>
      <c r="Q7" s="128"/>
      <c r="R7" s="126"/>
      <c r="S7" s="126"/>
      <c r="T7" s="127"/>
    </row>
    <row r="8" spans="1:20" ht="13.5" customHeight="1">
      <c r="A8" s="129" t="s">
        <v>66</v>
      </c>
      <c r="B8" s="130"/>
      <c r="C8" s="130"/>
      <c r="D8" s="130"/>
      <c r="E8" s="131"/>
      <c r="F8" s="131"/>
      <c r="G8" s="131"/>
      <c r="H8" s="131"/>
      <c r="I8" s="131"/>
      <c r="J8" s="132"/>
      <c r="K8" s="129" t="s">
        <v>66</v>
      </c>
      <c r="L8" s="130"/>
      <c r="M8" s="130"/>
      <c r="N8" s="130"/>
      <c r="O8" s="131"/>
      <c r="P8" s="131"/>
      <c r="Q8" s="131"/>
      <c r="R8" s="131"/>
      <c r="S8" s="131"/>
      <c r="T8" s="132"/>
    </row>
    <row r="9" spans="1:20" ht="13.5" customHeight="1">
      <c r="A9" s="133" t="s">
        <v>67</v>
      </c>
      <c r="B9" s="134"/>
      <c r="C9" s="134"/>
      <c r="D9" s="134"/>
      <c r="E9" s="134"/>
      <c r="F9" s="134"/>
      <c r="G9" s="134"/>
      <c r="H9" s="134"/>
      <c r="I9" s="134"/>
      <c r="J9" s="113"/>
      <c r="K9" s="133" t="s">
        <v>67</v>
      </c>
      <c r="L9" s="134"/>
      <c r="M9" s="134"/>
      <c r="N9" s="134"/>
      <c r="O9" s="134"/>
      <c r="P9" s="134"/>
      <c r="Q9" s="134"/>
      <c r="R9" s="134"/>
      <c r="S9" s="134"/>
      <c r="T9" s="113"/>
    </row>
    <row r="10" spans="1:20" ht="13.5" customHeight="1">
      <c r="A10" s="133" t="s">
        <v>68</v>
      </c>
      <c r="B10" s="134"/>
      <c r="C10" s="134"/>
      <c r="D10" s="134"/>
      <c r="E10" s="134"/>
      <c r="F10" s="134"/>
      <c r="G10" s="134"/>
      <c r="H10" s="134"/>
      <c r="I10" s="134"/>
      <c r="J10" s="113"/>
      <c r="K10" s="133" t="s">
        <v>68</v>
      </c>
      <c r="L10" s="134"/>
      <c r="M10" s="134"/>
      <c r="N10" s="134"/>
      <c r="O10" s="134"/>
      <c r="P10" s="134"/>
      <c r="Q10" s="134"/>
      <c r="R10" s="134"/>
      <c r="S10" s="134"/>
      <c r="T10" s="113"/>
    </row>
    <row r="11" spans="1:20" ht="15" customHeight="1">
      <c r="A11" s="135" t="s">
        <v>69</v>
      </c>
      <c r="B11" s="136"/>
      <c r="C11" s="136"/>
      <c r="D11" s="136"/>
      <c r="E11" s="136"/>
      <c r="F11" s="136"/>
      <c r="G11" s="136"/>
      <c r="H11" s="136"/>
      <c r="I11" s="136"/>
      <c r="J11" s="136"/>
      <c r="K11" s="135" t="s">
        <v>69</v>
      </c>
      <c r="L11" s="136"/>
      <c r="M11" s="136"/>
      <c r="N11" s="136"/>
      <c r="O11" s="136"/>
      <c r="P11" s="136"/>
      <c r="Q11" s="136"/>
      <c r="R11" s="136"/>
      <c r="S11" s="136"/>
      <c r="T11" s="136"/>
    </row>
    <row r="12" spans="1:20" ht="15" customHeight="1">
      <c r="A12" s="115" t="s">
        <v>70</v>
      </c>
      <c r="B12" s="137"/>
      <c r="C12" s="136"/>
      <c r="D12" s="136"/>
      <c r="E12" s="136"/>
      <c r="F12" s="136"/>
      <c r="G12" s="136"/>
      <c r="H12" s="136"/>
      <c r="I12" s="136"/>
      <c r="J12" s="136"/>
      <c r="K12" s="115" t="s">
        <v>70</v>
      </c>
      <c r="L12" s="137"/>
      <c r="M12" s="136"/>
      <c r="N12" s="136"/>
      <c r="O12" s="136"/>
      <c r="P12" s="136"/>
      <c r="Q12" s="136"/>
      <c r="R12" s="136"/>
      <c r="S12" s="136"/>
      <c r="T12" s="136"/>
    </row>
    <row r="13" ht="19.5" customHeight="1"/>
    <row r="14" spans="1:8" ht="18">
      <c r="A14" s="109" t="s">
        <v>62</v>
      </c>
      <c r="B14" s="110"/>
      <c r="C14" s="110"/>
      <c r="D14" s="111"/>
      <c r="E14" s="112"/>
      <c r="F14" s="113"/>
      <c r="H14" s="114" t="s">
        <v>71</v>
      </c>
    </row>
    <row r="15" ht="15.75">
      <c r="A15" s="39"/>
    </row>
    <row r="16" ht="4.5" customHeight="1"/>
    <row r="17" spans="1:20" ht="15.75">
      <c r="A17" s="115" t="s">
        <v>63</v>
      </c>
      <c r="B17" s="116"/>
      <c r="C17" s="116"/>
      <c r="D17" s="117"/>
      <c r="E17" s="118"/>
      <c r="F17" s="119" t="s">
        <v>64</v>
      </c>
      <c r="G17" s="116"/>
      <c r="H17" s="116"/>
      <c r="I17" s="116"/>
      <c r="J17" s="120"/>
      <c r="K17" s="112" t="s">
        <v>65</v>
      </c>
      <c r="L17" s="116"/>
      <c r="M17" s="116"/>
      <c r="N17" s="117"/>
      <c r="O17" s="118"/>
      <c r="P17" s="119" t="s">
        <v>64</v>
      </c>
      <c r="Q17" s="116"/>
      <c r="R17" s="116"/>
      <c r="S17" s="116"/>
      <c r="T17" s="120"/>
    </row>
    <row r="18" spans="1:20" ht="12.75" customHeight="1">
      <c r="A18" s="121"/>
      <c r="B18" s="122"/>
      <c r="C18" s="122"/>
      <c r="D18" s="122"/>
      <c r="E18" s="123"/>
      <c r="F18" s="121"/>
      <c r="G18" s="124"/>
      <c r="H18" s="122"/>
      <c r="I18" s="122"/>
      <c r="J18" s="123"/>
      <c r="K18" s="121"/>
      <c r="L18" s="122"/>
      <c r="M18" s="122"/>
      <c r="N18" s="122"/>
      <c r="O18" s="123"/>
      <c r="P18" s="121"/>
      <c r="Q18" s="124"/>
      <c r="R18" s="122"/>
      <c r="S18" s="122"/>
      <c r="T18" s="123"/>
    </row>
    <row r="19" spans="1:20" ht="12.75" customHeight="1">
      <c r="A19" s="125"/>
      <c r="B19" s="126"/>
      <c r="C19" s="126"/>
      <c r="D19" s="126"/>
      <c r="E19" s="127"/>
      <c r="F19" s="125"/>
      <c r="G19" s="128"/>
      <c r="H19" s="126"/>
      <c r="I19" s="126"/>
      <c r="J19" s="127"/>
      <c r="K19" s="125"/>
      <c r="L19" s="126"/>
      <c r="M19" s="126"/>
      <c r="N19" s="126"/>
      <c r="O19" s="127"/>
      <c r="P19" s="125"/>
      <c r="Q19" s="128"/>
      <c r="R19" s="126"/>
      <c r="S19" s="126"/>
      <c r="T19" s="127"/>
    </row>
    <row r="20" spans="1:20" ht="13.5" customHeight="1">
      <c r="A20" s="129" t="s">
        <v>66</v>
      </c>
      <c r="B20" s="130"/>
      <c r="C20" s="130"/>
      <c r="D20" s="130"/>
      <c r="E20" s="131"/>
      <c r="F20" s="131"/>
      <c r="G20" s="131"/>
      <c r="H20" s="131"/>
      <c r="I20" s="131"/>
      <c r="J20" s="132"/>
      <c r="K20" s="129" t="s">
        <v>66</v>
      </c>
      <c r="L20" s="130"/>
      <c r="M20" s="130"/>
      <c r="N20" s="130"/>
      <c r="O20" s="131"/>
      <c r="P20" s="131"/>
      <c r="Q20" s="131"/>
      <c r="R20" s="131"/>
      <c r="S20" s="131"/>
      <c r="T20" s="132"/>
    </row>
    <row r="21" spans="1:20" ht="13.5" customHeight="1">
      <c r="A21" s="133" t="s">
        <v>67</v>
      </c>
      <c r="B21" s="134"/>
      <c r="C21" s="134"/>
      <c r="D21" s="134"/>
      <c r="E21" s="134"/>
      <c r="F21" s="134"/>
      <c r="G21" s="134"/>
      <c r="H21" s="134"/>
      <c r="I21" s="134"/>
      <c r="J21" s="113"/>
      <c r="K21" s="133" t="s">
        <v>67</v>
      </c>
      <c r="L21" s="134"/>
      <c r="M21" s="134"/>
      <c r="N21" s="134"/>
      <c r="O21" s="134"/>
      <c r="P21" s="134"/>
      <c r="Q21" s="134"/>
      <c r="R21" s="134"/>
      <c r="S21" s="134"/>
      <c r="T21" s="113"/>
    </row>
    <row r="22" spans="1:20" ht="13.5" customHeight="1">
      <c r="A22" s="133" t="s">
        <v>68</v>
      </c>
      <c r="B22" s="134"/>
      <c r="C22" s="134"/>
      <c r="D22" s="134"/>
      <c r="E22" s="134"/>
      <c r="F22" s="134"/>
      <c r="G22" s="134"/>
      <c r="H22" s="134"/>
      <c r="I22" s="134"/>
      <c r="J22" s="113"/>
      <c r="K22" s="133" t="s">
        <v>68</v>
      </c>
      <c r="L22" s="134"/>
      <c r="M22" s="134"/>
      <c r="N22" s="134"/>
      <c r="O22" s="134"/>
      <c r="P22" s="134"/>
      <c r="Q22" s="134"/>
      <c r="R22" s="134"/>
      <c r="S22" s="134"/>
      <c r="T22" s="113"/>
    </row>
    <row r="23" spans="1:20" ht="15" customHeight="1">
      <c r="A23" s="135" t="s">
        <v>69</v>
      </c>
      <c r="B23" s="136"/>
      <c r="C23" s="136"/>
      <c r="D23" s="136"/>
      <c r="E23" s="136"/>
      <c r="F23" s="136"/>
      <c r="G23" s="136"/>
      <c r="H23" s="136"/>
      <c r="I23" s="136"/>
      <c r="J23" s="136"/>
      <c r="K23" s="135" t="s">
        <v>69</v>
      </c>
      <c r="L23" s="136"/>
      <c r="M23" s="136"/>
      <c r="N23" s="136"/>
      <c r="O23" s="136"/>
      <c r="P23" s="136"/>
      <c r="Q23" s="136"/>
      <c r="R23" s="136"/>
      <c r="S23" s="136"/>
      <c r="T23" s="136"/>
    </row>
    <row r="24" spans="1:20" ht="15" customHeight="1">
      <c r="A24" s="115" t="s">
        <v>70</v>
      </c>
      <c r="B24" s="137"/>
      <c r="C24" s="136"/>
      <c r="D24" s="136"/>
      <c r="E24" s="136"/>
      <c r="F24" s="136"/>
      <c r="G24" s="136"/>
      <c r="H24" s="136"/>
      <c r="I24" s="136"/>
      <c r="J24" s="136"/>
      <c r="K24" s="115" t="s">
        <v>70</v>
      </c>
      <c r="L24" s="137"/>
      <c r="M24" s="136"/>
      <c r="N24" s="136"/>
      <c r="O24" s="136"/>
      <c r="P24" s="136"/>
      <c r="Q24" s="136"/>
      <c r="R24" s="136"/>
      <c r="S24" s="136"/>
      <c r="T24" s="136"/>
    </row>
    <row r="25" ht="19.5" customHeight="1"/>
    <row r="26" spans="1:8" ht="18">
      <c r="A26" s="109" t="s">
        <v>62</v>
      </c>
      <c r="B26" s="110"/>
      <c r="C26" s="110"/>
      <c r="D26" s="111"/>
      <c r="E26" s="112"/>
      <c r="F26" s="113"/>
      <c r="H26" s="114" t="s">
        <v>71</v>
      </c>
    </row>
    <row r="27" ht="15.75">
      <c r="A27" s="39"/>
    </row>
    <row r="28" ht="4.5" customHeight="1"/>
    <row r="29" spans="1:20" ht="15.75">
      <c r="A29" s="115" t="s">
        <v>63</v>
      </c>
      <c r="B29" s="116"/>
      <c r="C29" s="116"/>
      <c r="D29" s="117"/>
      <c r="E29" s="118"/>
      <c r="F29" s="119" t="s">
        <v>64</v>
      </c>
      <c r="G29" s="116"/>
      <c r="H29" s="116"/>
      <c r="I29" s="116"/>
      <c r="J29" s="120"/>
      <c r="K29" s="112" t="s">
        <v>65</v>
      </c>
      <c r="L29" s="116"/>
      <c r="M29" s="116"/>
      <c r="N29" s="117"/>
      <c r="O29" s="118"/>
      <c r="P29" s="119" t="s">
        <v>64</v>
      </c>
      <c r="Q29" s="116"/>
      <c r="R29" s="116"/>
      <c r="S29" s="116"/>
      <c r="T29" s="120"/>
    </row>
    <row r="30" spans="1:20" ht="12.75" customHeight="1">
      <c r="A30" s="121"/>
      <c r="B30" s="122"/>
      <c r="C30" s="122"/>
      <c r="D30" s="122"/>
      <c r="E30" s="123"/>
      <c r="F30" s="121"/>
      <c r="G30" s="124"/>
      <c r="H30" s="122"/>
      <c r="I30" s="122"/>
      <c r="J30" s="123"/>
      <c r="K30" s="121"/>
      <c r="L30" s="122"/>
      <c r="M30" s="122"/>
      <c r="N30" s="122"/>
      <c r="O30" s="123"/>
      <c r="P30" s="121"/>
      <c r="Q30" s="124"/>
      <c r="R30" s="122"/>
      <c r="S30" s="122"/>
      <c r="T30" s="123"/>
    </row>
    <row r="31" spans="1:20" ht="12.75" customHeight="1">
      <c r="A31" s="125"/>
      <c r="B31" s="126"/>
      <c r="C31" s="126"/>
      <c r="D31" s="126"/>
      <c r="E31" s="127"/>
      <c r="F31" s="125"/>
      <c r="G31" s="128"/>
      <c r="H31" s="126"/>
      <c r="I31" s="126"/>
      <c r="J31" s="127"/>
      <c r="K31" s="125"/>
      <c r="L31" s="126"/>
      <c r="M31" s="126"/>
      <c r="N31" s="126"/>
      <c r="O31" s="127"/>
      <c r="P31" s="125"/>
      <c r="Q31" s="128"/>
      <c r="R31" s="126"/>
      <c r="S31" s="126"/>
      <c r="T31" s="127"/>
    </row>
    <row r="32" spans="1:20" ht="13.5" customHeight="1">
      <c r="A32" s="129" t="s">
        <v>66</v>
      </c>
      <c r="B32" s="130"/>
      <c r="C32" s="130"/>
      <c r="D32" s="130"/>
      <c r="E32" s="131"/>
      <c r="F32" s="131"/>
      <c r="G32" s="131"/>
      <c r="H32" s="131"/>
      <c r="I32" s="131"/>
      <c r="J32" s="132"/>
      <c r="K32" s="129" t="s">
        <v>66</v>
      </c>
      <c r="L32" s="130"/>
      <c r="M32" s="130"/>
      <c r="N32" s="130"/>
      <c r="O32" s="131"/>
      <c r="P32" s="131"/>
      <c r="Q32" s="131"/>
      <c r="R32" s="131"/>
      <c r="S32" s="131"/>
      <c r="T32" s="132"/>
    </row>
    <row r="33" spans="1:20" ht="13.5" customHeight="1">
      <c r="A33" s="133" t="s">
        <v>67</v>
      </c>
      <c r="B33" s="134"/>
      <c r="C33" s="134"/>
      <c r="D33" s="134"/>
      <c r="E33" s="134"/>
      <c r="F33" s="134"/>
      <c r="G33" s="134"/>
      <c r="H33" s="134"/>
      <c r="I33" s="134"/>
      <c r="J33" s="113"/>
      <c r="K33" s="133" t="s">
        <v>67</v>
      </c>
      <c r="L33" s="134"/>
      <c r="M33" s="134"/>
      <c r="N33" s="134"/>
      <c r="O33" s="134"/>
      <c r="P33" s="134"/>
      <c r="Q33" s="134"/>
      <c r="R33" s="134"/>
      <c r="S33" s="134"/>
      <c r="T33" s="113"/>
    </row>
    <row r="34" spans="1:20" ht="13.5" customHeight="1">
      <c r="A34" s="133" t="s">
        <v>68</v>
      </c>
      <c r="B34" s="134"/>
      <c r="C34" s="134"/>
      <c r="D34" s="134"/>
      <c r="E34" s="134"/>
      <c r="F34" s="134"/>
      <c r="G34" s="134"/>
      <c r="H34" s="134"/>
      <c r="I34" s="134"/>
      <c r="J34" s="113"/>
      <c r="K34" s="133" t="s">
        <v>68</v>
      </c>
      <c r="L34" s="134"/>
      <c r="M34" s="134"/>
      <c r="N34" s="134"/>
      <c r="O34" s="134"/>
      <c r="P34" s="134"/>
      <c r="Q34" s="134"/>
      <c r="R34" s="134"/>
      <c r="S34" s="134"/>
      <c r="T34" s="113"/>
    </row>
    <row r="35" spans="1:20" ht="15" customHeight="1">
      <c r="A35" s="135" t="s">
        <v>69</v>
      </c>
      <c r="B35" s="136"/>
      <c r="C35" s="136"/>
      <c r="D35" s="136"/>
      <c r="E35" s="136"/>
      <c r="F35" s="136"/>
      <c r="G35" s="136"/>
      <c r="H35" s="136"/>
      <c r="I35" s="136"/>
      <c r="J35" s="136"/>
      <c r="K35" s="135" t="s">
        <v>69</v>
      </c>
      <c r="L35" s="136"/>
      <c r="M35" s="136"/>
      <c r="N35" s="136"/>
      <c r="O35" s="136"/>
      <c r="P35" s="136"/>
      <c r="Q35" s="136"/>
      <c r="R35" s="136"/>
      <c r="S35" s="136"/>
      <c r="T35" s="136"/>
    </row>
    <row r="36" spans="1:20" ht="15" customHeight="1">
      <c r="A36" s="115" t="s">
        <v>70</v>
      </c>
      <c r="B36" s="137"/>
      <c r="C36" s="136"/>
      <c r="D36" s="136"/>
      <c r="E36" s="136"/>
      <c r="F36" s="136"/>
      <c r="G36" s="136"/>
      <c r="H36" s="136"/>
      <c r="I36" s="136"/>
      <c r="J36" s="136"/>
      <c r="K36" s="115" t="s">
        <v>70</v>
      </c>
      <c r="L36" s="137"/>
      <c r="M36" s="136"/>
      <c r="N36" s="136"/>
      <c r="O36" s="136"/>
      <c r="P36" s="136"/>
      <c r="Q36" s="136"/>
      <c r="R36" s="136"/>
      <c r="S36" s="136"/>
      <c r="T36" s="136"/>
    </row>
    <row r="37" ht="19.5" customHeight="1"/>
    <row r="38" spans="1:8" ht="18">
      <c r="A38" s="109" t="s">
        <v>62</v>
      </c>
      <c r="B38" s="110"/>
      <c r="C38" s="110"/>
      <c r="D38" s="111"/>
      <c r="E38" s="112"/>
      <c r="F38" s="113"/>
      <c r="H38" s="114" t="s">
        <v>71</v>
      </c>
    </row>
    <row r="39" ht="15.75">
      <c r="A39" s="39"/>
    </row>
    <row r="40" ht="4.5" customHeight="1"/>
    <row r="41" spans="1:20" ht="15.75">
      <c r="A41" s="115" t="s">
        <v>63</v>
      </c>
      <c r="B41" s="116"/>
      <c r="C41" s="116"/>
      <c r="D41" s="117"/>
      <c r="E41" s="118"/>
      <c r="F41" s="119" t="s">
        <v>64</v>
      </c>
      <c r="G41" s="116"/>
      <c r="H41" s="116"/>
      <c r="I41" s="116"/>
      <c r="J41" s="120"/>
      <c r="K41" s="112" t="s">
        <v>65</v>
      </c>
      <c r="L41" s="116"/>
      <c r="M41" s="116"/>
      <c r="N41" s="117"/>
      <c r="O41" s="118"/>
      <c r="P41" s="119" t="s">
        <v>64</v>
      </c>
      <c r="Q41" s="116"/>
      <c r="R41" s="116"/>
      <c r="S41" s="116"/>
      <c r="T41" s="120"/>
    </row>
    <row r="42" spans="1:20" ht="12.75" customHeight="1">
      <c r="A42" s="121"/>
      <c r="B42" s="122"/>
      <c r="C42" s="122"/>
      <c r="D42" s="122"/>
      <c r="E42" s="123"/>
      <c r="F42" s="121"/>
      <c r="G42" s="124"/>
      <c r="H42" s="122"/>
      <c r="I42" s="122"/>
      <c r="J42" s="123"/>
      <c r="K42" s="121"/>
      <c r="L42" s="122"/>
      <c r="M42" s="122"/>
      <c r="N42" s="122"/>
      <c r="O42" s="123"/>
      <c r="P42" s="121"/>
      <c r="Q42" s="124"/>
      <c r="R42" s="122"/>
      <c r="S42" s="122"/>
      <c r="T42" s="123"/>
    </row>
    <row r="43" spans="1:20" ht="12.75" customHeight="1">
      <c r="A43" s="125"/>
      <c r="B43" s="126"/>
      <c r="C43" s="126"/>
      <c r="D43" s="126"/>
      <c r="E43" s="127"/>
      <c r="F43" s="125"/>
      <c r="G43" s="128"/>
      <c r="H43" s="126"/>
      <c r="I43" s="126"/>
      <c r="J43" s="127"/>
      <c r="K43" s="125"/>
      <c r="L43" s="126"/>
      <c r="M43" s="126"/>
      <c r="N43" s="126"/>
      <c r="O43" s="127"/>
      <c r="P43" s="125"/>
      <c r="Q43" s="128"/>
      <c r="R43" s="126"/>
      <c r="S43" s="126"/>
      <c r="T43" s="127"/>
    </row>
    <row r="44" spans="1:20" ht="13.5" customHeight="1">
      <c r="A44" s="129" t="s">
        <v>66</v>
      </c>
      <c r="B44" s="130"/>
      <c r="C44" s="130"/>
      <c r="D44" s="130"/>
      <c r="E44" s="131"/>
      <c r="F44" s="131"/>
      <c r="G44" s="131"/>
      <c r="H44" s="131"/>
      <c r="I44" s="131"/>
      <c r="J44" s="132"/>
      <c r="K44" s="129" t="s">
        <v>66</v>
      </c>
      <c r="L44" s="130"/>
      <c r="M44" s="130"/>
      <c r="N44" s="130"/>
      <c r="O44" s="131"/>
      <c r="P44" s="131"/>
      <c r="Q44" s="131"/>
      <c r="R44" s="131"/>
      <c r="S44" s="131"/>
      <c r="T44" s="132"/>
    </row>
    <row r="45" spans="1:20" ht="13.5" customHeight="1">
      <c r="A45" s="133" t="s">
        <v>67</v>
      </c>
      <c r="B45" s="134"/>
      <c r="C45" s="134"/>
      <c r="D45" s="134"/>
      <c r="E45" s="134"/>
      <c r="F45" s="134"/>
      <c r="G45" s="134"/>
      <c r="H45" s="134"/>
      <c r="I45" s="134"/>
      <c r="J45" s="113"/>
      <c r="K45" s="133" t="s">
        <v>67</v>
      </c>
      <c r="L45" s="134"/>
      <c r="M45" s="134"/>
      <c r="N45" s="134"/>
      <c r="O45" s="134"/>
      <c r="P45" s="134"/>
      <c r="Q45" s="134"/>
      <c r="R45" s="134"/>
      <c r="S45" s="134"/>
      <c r="T45" s="113"/>
    </row>
    <row r="46" spans="1:20" ht="13.5" customHeight="1">
      <c r="A46" s="133" t="s">
        <v>68</v>
      </c>
      <c r="B46" s="134"/>
      <c r="C46" s="134"/>
      <c r="D46" s="134"/>
      <c r="E46" s="134"/>
      <c r="F46" s="134"/>
      <c r="G46" s="134"/>
      <c r="H46" s="134"/>
      <c r="I46" s="134"/>
      <c r="J46" s="113"/>
      <c r="K46" s="133" t="s">
        <v>68</v>
      </c>
      <c r="L46" s="134"/>
      <c r="M46" s="134"/>
      <c r="N46" s="134"/>
      <c r="O46" s="134"/>
      <c r="P46" s="134"/>
      <c r="Q46" s="134"/>
      <c r="R46" s="134"/>
      <c r="S46" s="134"/>
      <c r="T46" s="113"/>
    </row>
    <row r="47" spans="1:20" ht="15" customHeight="1">
      <c r="A47" s="135" t="s">
        <v>69</v>
      </c>
      <c r="B47" s="136"/>
      <c r="C47" s="136"/>
      <c r="D47" s="136"/>
      <c r="E47" s="136"/>
      <c r="F47" s="136"/>
      <c r="G47" s="136"/>
      <c r="H47" s="136"/>
      <c r="I47" s="136"/>
      <c r="J47" s="136"/>
      <c r="K47" s="135" t="s">
        <v>69</v>
      </c>
      <c r="L47" s="136"/>
      <c r="M47" s="136"/>
      <c r="N47" s="136"/>
      <c r="O47" s="136"/>
      <c r="P47" s="136"/>
      <c r="Q47" s="136"/>
      <c r="R47" s="136"/>
      <c r="S47" s="136"/>
      <c r="T47" s="136"/>
    </row>
    <row r="48" spans="1:20" ht="15" customHeight="1">
      <c r="A48" s="115" t="s">
        <v>70</v>
      </c>
      <c r="B48" s="137"/>
      <c r="C48" s="136"/>
      <c r="D48" s="136"/>
      <c r="E48" s="136"/>
      <c r="F48" s="136"/>
      <c r="G48" s="136"/>
      <c r="H48" s="136"/>
      <c r="I48" s="136"/>
      <c r="J48" s="136"/>
      <c r="K48" s="115" t="s">
        <v>70</v>
      </c>
      <c r="L48" s="137"/>
      <c r="M48" s="136"/>
      <c r="N48" s="136"/>
      <c r="O48" s="136"/>
      <c r="P48" s="136"/>
      <c r="Q48" s="136"/>
      <c r="R48" s="136"/>
      <c r="S48" s="136"/>
      <c r="T48" s="136"/>
    </row>
    <row r="49" ht="19.5" customHeight="1"/>
    <row r="50" spans="1:8" ht="18">
      <c r="A50" s="109" t="s">
        <v>62</v>
      </c>
      <c r="B50" s="110"/>
      <c r="C50" s="110"/>
      <c r="D50" s="111"/>
      <c r="E50" s="112"/>
      <c r="F50" s="113"/>
      <c r="H50" s="114" t="s">
        <v>72</v>
      </c>
    </row>
    <row r="51" ht="15.75">
      <c r="A51" s="39"/>
    </row>
    <row r="52" ht="4.5" customHeight="1"/>
    <row r="53" spans="1:20" ht="15.75">
      <c r="A53" s="112" t="s">
        <v>63</v>
      </c>
      <c r="B53" s="116"/>
      <c r="C53" s="116"/>
      <c r="D53" s="117"/>
      <c r="E53" s="118"/>
      <c r="F53" s="119" t="s">
        <v>64</v>
      </c>
      <c r="G53" s="116"/>
      <c r="H53" s="116"/>
      <c r="I53" s="116"/>
      <c r="J53" s="120"/>
      <c r="K53" s="112" t="s">
        <v>65</v>
      </c>
      <c r="L53" s="116"/>
      <c r="M53" s="116"/>
      <c r="N53" s="117"/>
      <c r="O53" s="118"/>
      <c r="P53" s="119" t="s">
        <v>64</v>
      </c>
      <c r="Q53" s="116"/>
      <c r="R53" s="116"/>
      <c r="S53" s="116"/>
      <c r="T53" s="120"/>
    </row>
    <row r="54" spans="1:20" ht="12.75" customHeight="1">
      <c r="A54" s="121"/>
      <c r="B54" s="122"/>
      <c r="C54" s="122"/>
      <c r="D54" s="122"/>
      <c r="E54" s="123"/>
      <c r="F54" s="121"/>
      <c r="G54" s="124"/>
      <c r="H54" s="122"/>
      <c r="I54" s="122"/>
      <c r="J54" s="123"/>
      <c r="K54" s="121"/>
      <c r="L54" s="122"/>
      <c r="M54" s="122"/>
      <c r="N54" s="122"/>
      <c r="O54" s="123"/>
      <c r="P54" s="121"/>
      <c r="Q54" s="124"/>
      <c r="R54" s="122"/>
      <c r="S54" s="122"/>
      <c r="T54" s="123"/>
    </row>
    <row r="55" spans="1:20" ht="12.75" customHeight="1">
      <c r="A55" s="125"/>
      <c r="B55" s="126"/>
      <c r="C55" s="126"/>
      <c r="D55" s="126"/>
      <c r="E55" s="127"/>
      <c r="F55" s="125"/>
      <c r="G55" s="128"/>
      <c r="H55" s="126"/>
      <c r="I55" s="126"/>
      <c r="J55" s="127"/>
      <c r="K55" s="125"/>
      <c r="L55" s="126"/>
      <c r="M55" s="126"/>
      <c r="N55" s="126"/>
      <c r="O55" s="127"/>
      <c r="P55" s="125"/>
      <c r="Q55" s="128"/>
      <c r="R55" s="126"/>
      <c r="S55" s="126"/>
      <c r="T55" s="127"/>
    </row>
    <row r="56" spans="1:20" ht="13.5" customHeight="1">
      <c r="A56" s="129" t="s">
        <v>66</v>
      </c>
      <c r="B56" s="130"/>
      <c r="C56" s="130"/>
      <c r="D56" s="130"/>
      <c r="E56" s="131"/>
      <c r="F56" s="131"/>
      <c r="G56" s="131"/>
      <c r="H56" s="131"/>
      <c r="I56" s="131"/>
      <c r="J56" s="132"/>
      <c r="K56" s="129" t="s">
        <v>66</v>
      </c>
      <c r="L56" s="130"/>
      <c r="M56" s="130"/>
      <c r="N56" s="130"/>
      <c r="O56" s="131"/>
      <c r="P56" s="131"/>
      <c r="Q56" s="131"/>
      <c r="R56" s="131"/>
      <c r="S56" s="131"/>
      <c r="T56" s="132"/>
    </row>
    <row r="57" spans="1:20" ht="13.5" customHeight="1">
      <c r="A57" s="133" t="s">
        <v>67</v>
      </c>
      <c r="B57" s="134"/>
      <c r="C57" s="134"/>
      <c r="D57" s="134"/>
      <c r="E57" s="134"/>
      <c r="F57" s="134"/>
      <c r="G57" s="134"/>
      <c r="H57" s="134"/>
      <c r="I57" s="134"/>
      <c r="J57" s="113"/>
      <c r="K57" s="133" t="s">
        <v>67</v>
      </c>
      <c r="L57" s="134"/>
      <c r="M57" s="134"/>
      <c r="N57" s="134"/>
      <c r="O57" s="134"/>
      <c r="P57" s="134"/>
      <c r="Q57" s="134"/>
      <c r="R57" s="134"/>
      <c r="S57" s="134"/>
      <c r="T57" s="113"/>
    </row>
    <row r="58" spans="1:20" ht="13.5" customHeight="1">
      <c r="A58" s="133" t="s">
        <v>68</v>
      </c>
      <c r="B58" s="134"/>
      <c r="C58" s="134"/>
      <c r="D58" s="134"/>
      <c r="E58" s="134"/>
      <c r="F58" s="134"/>
      <c r="G58" s="134"/>
      <c r="H58" s="134"/>
      <c r="I58" s="134"/>
      <c r="J58" s="113"/>
      <c r="K58" s="133" t="s">
        <v>68</v>
      </c>
      <c r="L58" s="134"/>
      <c r="M58" s="134"/>
      <c r="N58" s="134"/>
      <c r="O58" s="134"/>
      <c r="P58" s="113"/>
      <c r="Q58" s="134"/>
      <c r="R58" s="134"/>
      <c r="S58" s="134"/>
      <c r="T58" s="113"/>
    </row>
    <row r="59" spans="1:20" ht="15" customHeight="1">
      <c r="A59" s="135" t="s">
        <v>69</v>
      </c>
      <c r="B59" s="136"/>
      <c r="C59" s="136"/>
      <c r="D59" s="136"/>
      <c r="E59" s="136"/>
      <c r="F59" s="136"/>
      <c r="G59" s="136"/>
      <c r="H59" s="136"/>
      <c r="I59" s="136"/>
      <c r="J59" s="136"/>
      <c r="K59" s="135" t="s">
        <v>69</v>
      </c>
      <c r="L59" s="136"/>
      <c r="M59" s="136"/>
      <c r="N59" s="136"/>
      <c r="O59" s="136"/>
      <c r="P59" s="136"/>
      <c r="Q59" s="136"/>
      <c r="R59" s="136"/>
      <c r="S59" s="136"/>
      <c r="T59" s="136"/>
    </row>
    <row r="60" spans="1:20" ht="15" customHeight="1">
      <c r="A60" s="115" t="s">
        <v>70</v>
      </c>
      <c r="B60" s="137"/>
      <c r="C60" s="136"/>
      <c r="D60" s="136"/>
      <c r="E60" s="136"/>
      <c r="F60" s="136"/>
      <c r="G60" s="136"/>
      <c r="H60" s="136"/>
      <c r="I60" s="136"/>
      <c r="J60" s="136"/>
      <c r="K60" s="115" t="s">
        <v>70</v>
      </c>
      <c r="L60" s="137"/>
      <c r="M60" s="136"/>
      <c r="N60" s="136"/>
      <c r="O60" s="136"/>
      <c r="P60" s="136"/>
      <c r="Q60" s="136"/>
      <c r="R60" s="136"/>
      <c r="S60" s="136"/>
      <c r="T60" s="136"/>
    </row>
    <row r="61" ht="12" customHeight="1"/>
  </sheetData>
  <sheetProtection/>
  <printOptions horizontalCentered="1" verticalCentered="1"/>
  <pageMargins left="0" right="0" top="0" bottom="0" header="0.5118110236220472" footer="0.5118110236220472"/>
  <pageSetup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FAMILIALE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KOLLAR Etienne</dc:creator>
  <cp:keywords/>
  <dc:description/>
  <cp:lastModifiedBy>RATP</cp:lastModifiedBy>
  <cp:lastPrinted>2013-05-13T11:35:40Z</cp:lastPrinted>
  <dcterms:created xsi:type="dcterms:W3CDTF">2003-08-23T15:10:47Z</dcterms:created>
  <dcterms:modified xsi:type="dcterms:W3CDTF">2013-05-13T11:50:01Z</dcterms:modified>
  <cp:category/>
  <cp:version/>
  <cp:contentType/>
  <cp:contentStatus/>
</cp:coreProperties>
</file>